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8_{B70F7C51-7C31-42D5-A3A8-01A9C03BB725}" xr6:coauthVersionLast="47" xr6:coauthVersionMax="47" xr10:uidLastSave="{00000000-0000-0000-0000-000000000000}"/>
  <workbookProtection workbookPassword="BD60" lockStructure="1"/>
  <bookViews>
    <workbookView xWindow="-120" yWindow="-120" windowWidth="29040" windowHeight="17790" xr2:uid="{00000000-000D-0000-FFFF-FFFF00000000}"/>
  </bookViews>
  <sheets>
    <sheet name="Lies mich" sheetId="3" r:id="rId1"/>
    <sheet name="Festpreiszuschlag" sheetId="1" r:id="rId2"/>
    <sheet name="Berechnung" sheetId="4" state="hidden" r:id="rId3"/>
  </sheets>
  <externalReferences>
    <externalReference r:id="rId4"/>
    <externalReference r:id="rId5"/>
    <externalReference r:id="rId6"/>
    <externalReference r:id="rId7"/>
  </externalReferences>
  <definedNames>
    <definedName name="_TC55">'[1]K4 Blatt'!$M$16</definedName>
    <definedName name="_USK1">[1]Basiswerte!$B$14</definedName>
    <definedName name="_USK2">[1]Basiswerte!$B$15</definedName>
    <definedName name="_USK3">[1]Basiswerte!$B$16</definedName>
    <definedName name="_WAZ1">[2]SOLL_AZ.XLS!$H$58</definedName>
    <definedName name="_WAZ2">[2]SOLL_AZ.XLS!$I$58</definedName>
    <definedName name="A4_4J">[1]Basiswerte!$B$8</definedName>
    <definedName name="AB_10b">[2]SOLL_AZ.XLS!$I$161</definedName>
    <definedName name="AB_20">[2]SOLL_AZ.XLS!$I$185</definedName>
    <definedName name="AB_21">[2]KALK.XLS!$M$409</definedName>
    <definedName name="AB_6">[2]SOLL_AZ.XLS!$I$108</definedName>
    <definedName name="AB_7a">[2]SOLL_AZ.XLS!$I$115</definedName>
    <definedName name="AB_7b">[2]SOLL_AZ.XLS!$I$120</definedName>
    <definedName name="AB_8a">[2]SOLL_AZ.XLS!$I$139</definedName>
    <definedName name="AB_A">[2]KALK.XLS!$M$6</definedName>
    <definedName name="AB_B">[2]KALK.XLS!$M$8</definedName>
    <definedName name="AB_C">[2]KALK.XLS!$M$12</definedName>
    <definedName name="AB_ML">[2]KALK.XLS!$M$21</definedName>
    <definedName name="AB_U">[2]KALK.XLS!$M$418</definedName>
    <definedName name="AB_WBF">[2]SV_SATZ.XLS!$H$12</definedName>
    <definedName name="Arb_IE">[2]SV_SATZ.XLS!$E$27</definedName>
    <definedName name="Arb_KV">[2]SV_SATZ.XLS!$E$29</definedName>
    <definedName name="ARB_KV_AN">[2]SV_SATZ.XLS!$F$29</definedName>
    <definedName name="Arb_UV">[2]SV_SATZ.XLS!$E$31</definedName>
    <definedName name="AufzahlungsSTD">'[3]Stamm KV-Daten'!$A$50:$A$59</definedName>
    <definedName name="AufzahlungsStdEURO">'[3]Stamm KV-Daten'!$A$61:$A$65</definedName>
    <definedName name="AZ_1">[2]SOLL_AZ.XLS!$H$196</definedName>
    <definedName name="AZ_2">[2]SOLL_AZ.XLS!$I$196</definedName>
    <definedName name="AZ_AB">[2]SOLL_AZ.XLS!$I$197</definedName>
    <definedName name="AZ_BIS">[2]SOLL_AZ.XLS!$H$197</definedName>
    <definedName name="Beton080">'[1]K4 Blatt'!$M$10</definedName>
    <definedName name="Beton225">'[1]K4 Blatt'!$M$6</definedName>
    <definedName name="Beton225_Aufz_GK16">'[1]K4 Blatt'!$M$8</definedName>
    <definedName name="BIS_10b">[2]SOLL_AZ.XLS!$H$161</definedName>
    <definedName name="BIS_11">[2]SOLL_AZ.XLS!$H$168</definedName>
    <definedName name="BIS_12">[2]SOLL_AZ.XLS!$H$174</definedName>
    <definedName name="BIS_13">[2]SOLL_AZ.XLS!$H$190</definedName>
    <definedName name="BIS_20">[2]SOLL_AZ.XLS!$H$184</definedName>
    <definedName name="Bis_3">[2]SOLL_AZ.XLS!$H$79</definedName>
    <definedName name="BIS_4">[2]SOLL_AZ.XLS!$H$86</definedName>
    <definedName name="BIS_5">[2]SOLL_AZ.XLS!$H$93</definedName>
    <definedName name="BIS_6">[2]SOLL_AZ.XLS!$H$108</definedName>
    <definedName name="BIS_7a">[2]SOLL_AZ.XLS!$H$115</definedName>
    <definedName name="BIS_7b">[2]SOLL_AZ.XLS!$H$120</definedName>
    <definedName name="BIS_8a">[2]SOLL_AZ.XLS!$H$139</definedName>
    <definedName name="BIS_9">[2]SOLL_AZ.XLS!$H$155</definedName>
    <definedName name="BIS_A">[2]KALK.XLS!$L$6</definedName>
    <definedName name="BIS_B">[2]KALK.XLS!$L$8</definedName>
    <definedName name="BIS_C">[2]KALK.XLS!$L$12</definedName>
    <definedName name="BIS_ML">[2]KALK.XLS!$L$21</definedName>
    <definedName name="BIS_U">[2]KALK.XLS!$L$418</definedName>
    <definedName name="BIS_WBF">[2]SV_SATZ.XLS!$G$12</definedName>
    <definedName name="BML">[1]Basiswerte!$B$3</definedName>
    <definedName name="BMP">[1]Basiswerte!$B$4</definedName>
    <definedName name="DienstreiseSTD">'[3]Stamm KV-Daten'!$A$117:$A$119</definedName>
    <definedName name="DienstreiseTAG">'[3]Stamm KV-Daten'!$A$103:$A$114</definedName>
    <definedName name="DienstreiseWOCHE">'[3]Stamm KV-Daten'!$A$122:$A$127</definedName>
    <definedName name="Diesel">[1]Basiswerte!$B$25</definedName>
    <definedName name="DSK">[1]Basiswerte!$B$13</definedName>
    <definedName name="Dünnputz">'[1]K4 Blatt'!$M$26</definedName>
    <definedName name="ErschwernisZul">'[3]Stamm KV-Daten'!$A$71:$A$97</definedName>
    <definedName name="Frostschutzmat">'[1]K4 Blatt'!$M$28</definedName>
    <definedName name="Fugenband">'[1]K4 Blatt'!$M$12</definedName>
    <definedName name="Glasseide">'[1]K4 Blatt'!$M$24</definedName>
    <definedName name="GZ">[1]Basiswerte!$B$20</definedName>
    <definedName name="HB_Grundl1">[2]SV_SATZ.XLS!$E$39</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'[3]K2 2020'!$H$21:$H$26</definedName>
    <definedName name="Kleber">'[1]K4 Blatt'!$M$22</definedName>
    <definedName name="KV_IIb">[1]Basiswerte!$B$1</definedName>
    <definedName name="KV_IIIb">[1]Basiswerte!$B$2</definedName>
    <definedName name="KVBezeichnung">'[3]Stamm KV-Daten'!$A$7:$A$33</definedName>
    <definedName name="Liter_kWh">[1]Basiswerte!$B$26</definedName>
    <definedName name="lohngeb_K">[1]Basiswerte!$B$18</definedName>
    <definedName name="MehrarbeitsStd">'[3]Stamm KV-Daten'!$A$39:$A$48</definedName>
    <definedName name="ÖBGL_Abm_AV">[1]Basiswerte!$B$22</definedName>
    <definedName name="ÖBGL_Abm_Rep">[1]Basiswerte!$B$23</definedName>
    <definedName name="Planiegebühr_je_to">[1]Basiswerte!$B$30</definedName>
    <definedName name="PS_6cm">'[1]K4 Blatt'!$M$20</definedName>
    <definedName name="PS_6cm_LadeLohn">'[1]K4 Blatt'!$H$20</definedName>
    <definedName name="Schalstein25cm">'[1]K4 Blatt'!$M$14</definedName>
    <definedName name="Schalstein25cm_ladeLohn">'[1]K4 Blatt'!$H$14</definedName>
    <definedName name="Schlaufenmatte">'[1]K4 Blatt'!$M$18</definedName>
    <definedName name="sdsddsdsds" hidden="1">{"'Zusammenfassung für ÖSTAT'!$A$1:$G$55"}</definedName>
    <definedName name="SV_AB">[2]SV_SATZ.XLS!$H$15</definedName>
    <definedName name="SV_BIS">[2]SV_SATZ.XLS!$G$15</definedName>
    <definedName name="Tarif_LKW_10km_m3_1_5to">[1]Basiswerte!$B$28</definedName>
    <definedName name="TC55_LadeLohn">'[1]K4 Blatt'!$H$16</definedName>
    <definedName name="UmlagenK3spalteA">[3]Projekt!$A$242:$A$246</definedName>
    <definedName name="wwwww" hidden="1">{"'Zusammenfassung für ÖSTAT'!$A$1:$G$55"}</definedName>
    <definedName name="xx">[4]SOLL_AZ.XLS!$I$160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1" l="1"/>
  <c r="B55" i="1"/>
  <c r="B51" i="1"/>
  <c r="X40" i="4" l="1"/>
  <c r="W40" i="4"/>
  <c r="V40" i="4"/>
  <c r="U40" i="4"/>
  <c r="T40" i="4"/>
  <c r="S40" i="4"/>
  <c r="R40" i="4"/>
  <c r="X39" i="4"/>
  <c r="W39" i="4"/>
  <c r="V39" i="4"/>
  <c r="U39" i="4"/>
  <c r="T39" i="4"/>
  <c r="S39" i="4"/>
  <c r="R39" i="4"/>
  <c r="X38" i="4"/>
  <c r="W38" i="4"/>
  <c r="V38" i="4"/>
  <c r="U38" i="4"/>
  <c r="T38" i="4"/>
  <c r="S38" i="4"/>
  <c r="R38" i="4"/>
  <c r="X25" i="4"/>
  <c r="W25" i="4"/>
  <c r="V25" i="4"/>
  <c r="U25" i="4"/>
  <c r="T25" i="4"/>
  <c r="S25" i="4"/>
  <c r="R25" i="4"/>
  <c r="X24" i="4"/>
  <c r="W24" i="4"/>
  <c r="V24" i="4"/>
  <c r="U24" i="4"/>
  <c r="T24" i="4"/>
  <c r="S24" i="4"/>
  <c r="R24" i="4"/>
  <c r="X23" i="4"/>
  <c r="W23" i="4"/>
  <c r="V23" i="4"/>
  <c r="U23" i="4"/>
  <c r="T23" i="4"/>
  <c r="S23" i="4"/>
  <c r="R23" i="4"/>
  <c r="X22" i="4"/>
  <c r="W22" i="4"/>
  <c r="V22" i="4"/>
  <c r="U22" i="4"/>
  <c r="T22" i="4"/>
  <c r="S22" i="4"/>
  <c r="R22" i="4"/>
  <c r="X21" i="4"/>
  <c r="W21" i="4"/>
  <c r="V21" i="4"/>
  <c r="U21" i="4"/>
  <c r="T21" i="4"/>
  <c r="S21" i="4"/>
  <c r="R21" i="4"/>
  <c r="X20" i="4"/>
  <c r="W20" i="4"/>
  <c r="V20" i="4"/>
  <c r="U20" i="4"/>
  <c r="T20" i="4"/>
  <c r="S20" i="4"/>
  <c r="R20" i="4"/>
  <c r="X19" i="4"/>
  <c r="W19" i="4"/>
  <c r="V19" i="4"/>
  <c r="U19" i="4"/>
  <c r="T19" i="4"/>
  <c r="S19" i="4"/>
  <c r="R19" i="4"/>
  <c r="X18" i="4"/>
  <c r="W18" i="4"/>
  <c r="V18" i="4"/>
  <c r="U18" i="4"/>
  <c r="T18" i="4"/>
  <c r="S18" i="4"/>
  <c r="R18" i="4"/>
  <c r="X17" i="4"/>
  <c r="W17" i="4"/>
  <c r="V17" i="4"/>
  <c r="U17" i="4"/>
  <c r="T17" i="4"/>
  <c r="S17" i="4"/>
  <c r="R17" i="4"/>
  <c r="X16" i="4"/>
  <c r="W16" i="4"/>
  <c r="V16" i="4"/>
  <c r="U16" i="4"/>
  <c r="T16" i="4"/>
  <c r="S16" i="4"/>
  <c r="R16" i="4"/>
  <c r="X15" i="4"/>
  <c r="W15" i="4"/>
  <c r="V15" i="4"/>
  <c r="U15" i="4"/>
  <c r="T15" i="4"/>
  <c r="S15" i="4"/>
  <c r="R15" i="4"/>
  <c r="X14" i="4"/>
  <c r="W14" i="4"/>
  <c r="V14" i="4"/>
  <c r="U14" i="4"/>
  <c r="T14" i="4"/>
  <c r="S14" i="4"/>
  <c r="R14" i="4"/>
  <c r="X13" i="4"/>
  <c r="W13" i="4"/>
  <c r="V13" i="4"/>
  <c r="U13" i="4"/>
  <c r="T13" i="4"/>
  <c r="S13" i="4"/>
  <c r="R13" i="4"/>
  <c r="X9" i="4"/>
  <c r="W9" i="4"/>
  <c r="W33" i="4" s="1"/>
  <c r="V9" i="4"/>
  <c r="V30" i="4" s="1"/>
  <c r="U9" i="4"/>
  <c r="U35" i="4" s="1"/>
  <c r="T9" i="4"/>
  <c r="T32" i="4" s="1"/>
  <c r="S9" i="4"/>
  <c r="R9" i="4"/>
  <c r="P9" i="4"/>
  <c r="O9" i="4"/>
  <c r="O36" i="4" s="1"/>
  <c r="N9" i="4"/>
  <c r="N33" i="4" s="1"/>
  <c r="M9" i="4"/>
  <c r="M38" i="4" s="1"/>
  <c r="L9" i="4"/>
  <c r="L35" i="4" s="1"/>
  <c r="K9" i="4"/>
  <c r="J9" i="4"/>
  <c r="H9" i="4"/>
  <c r="G9" i="4"/>
  <c r="G39" i="4" s="1"/>
  <c r="F9" i="4"/>
  <c r="F36" i="4" s="1"/>
  <c r="E9" i="4"/>
  <c r="E33" i="4" s="1"/>
  <c r="D9" i="4"/>
  <c r="D38" i="4" s="1"/>
  <c r="C9" i="4"/>
  <c r="B9" i="4"/>
  <c r="V27" i="4" l="1"/>
  <c r="N38" i="4"/>
  <c r="N14" i="4"/>
  <c r="N22" i="4"/>
  <c r="T37" i="4"/>
  <c r="O25" i="4"/>
  <c r="D27" i="4"/>
  <c r="M27" i="4"/>
  <c r="F33" i="4"/>
  <c r="E38" i="4"/>
  <c r="G28" i="4"/>
  <c r="D35" i="4"/>
  <c r="O33" i="4"/>
  <c r="T29" i="4"/>
  <c r="M35" i="4"/>
  <c r="E30" i="4"/>
  <c r="V35" i="4"/>
  <c r="F11" i="4"/>
  <c r="F17" i="4"/>
  <c r="D19" i="4"/>
  <c r="N30" i="4"/>
  <c r="G36" i="4"/>
  <c r="O11" i="4"/>
  <c r="E14" i="4"/>
  <c r="O17" i="4"/>
  <c r="M19" i="4"/>
  <c r="G20" i="4"/>
  <c r="E22" i="4"/>
  <c r="F25" i="4"/>
  <c r="W30" i="4"/>
  <c r="G11" i="4"/>
  <c r="L13" i="4"/>
  <c r="F14" i="4"/>
  <c r="O14" i="4"/>
  <c r="D16" i="4"/>
  <c r="M16" i="4"/>
  <c r="G17" i="4"/>
  <c r="E19" i="4"/>
  <c r="N19" i="4"/>
  <c r="L21" i="4"/>
  <c r="F22" i="4"/>
  <c r="O22" i="4"/>
  <c r="D24" i="4"/>
  <c r="M24" i="4"/>
  <c r="G25" i="4"/>
  <c r="T26" i="4"/>
  <c r="E27" i="4"/>
  <c r="N27" i="4"/>
  <c r="W27" i="4"/>
  <c r="L29" i="4"/>
  <c r="U29" i="4"/>
  <c r="F30" i="4"/>
  <c r="O30" i="4"/>
  <c r="D32" i="4"/>
  <c r="M32" i="4"/>
  <c r="V32" i="4"/>
  <c r="G33" i="4"/>
  <c r="T34" i="4"/>
  <c r="E35" i="4"/>
  <c r="N35" i="4"/>
  <c r="W35" i="4"/>
  <c r="L37" i="4"/>
  <c r="U37" i="4"/>
  <c r="F38" i="4"/>
  <c r="O38" i="4"/>
  <c r="D40" i="4"/>
  <c r="M40" i="4"/>
  <c r="U32" i="4"/>
  <c r="D13" i="4"/>
  <c r="M13" i="4"/>
  <c r="G14" i="4"/>
  <c r="E16" i="4"/>
  <c r="N16" i="4"/>
  <c r="L18" i="4"/>
  <c r="F19" i="4"/>
  <c r="O19" i="4"/>
  <c r="D21" i="4"/>
  <c r="M21" i="4"/>
  <c r="G22" i="4"/>
  <c r="E24" i="4"/>
  <c r="N24" i="4"/>
  <c r="L26" i="4"/>
  <c r="U26" i="4"/>
  <c r="F27" i="4"/>
  <c r="O27" i="4"/>
  <c r="D29" i="4"/>
  <c r="M29" i="4"/>
  <c r="V29" i="4"/>
  <c r="G30" i="4"/>
  <c r="T31" i="4"/>
  <c r="E32" i="4"/>
  <c r="N32" i="4"/>
  <c r="W32" i="4"/>
  <c r="L34" i="4"/>
  <c r="U34" i="4"/>
  <c r="F35" i="4"/>
  <c r="O35" i="4"/>
  <c r="D37" i="4"/>
  <c r="M37" i="4"/>
  <c r="V37" i="4"/>
  <c r="G38" i="4"/>
  <c r="E40" i="4"/>
  <c r="N40" i="4"/>
  <c r="L12" i="4"/>
  <c r="E13" i="4"/>
  <c r="N13" i="4"/>
  <c r="L15" i="4"/>
  <c r="F16" i="4"/>
  <c r="O16" i="4"/>
  <c r="D18" i="4"/>
  <c r="M18" i="4"/>
  <c r="G19" i="4"/>
  <c r="E21" i="4"/>
  <c r="N21" i="4"/>
  <c r="L23" i="4"/>
  <c r="F24" i="4"/>
  <c r="O24" i="4"/>
  <c r="D26" i="4"/>
  <c r="M26" i="4"/>
  <c r="V26" i="4"/>
  <c r="G27" i="4"/>
  <c r="T28" i="4"/>
  <c r="E29" i="4"/>
  <c r="N29" i="4"/>
  <c r="W29" i="4"/>
  <c r="L31" i="4"/>
  <c r="U31" i="4"/>
  <c r="F32" i="4"/>
  <c r="O32" i="4"/>
  <c r="D34" i="4"/>
  <c r="M34" i="4"/>
  <c r="V34" i="4"/>
  <c r="G35" i="4"/>
  <c r="T36" i="4"/>
  <c r="E37" i="4"/>
  <c r="N37" i="4"/>
  <c r="W37" i="4"/>
  <c r="L39" i="4"/>
  <c r="F40" i="4"/>
  <c r="O40" i="4"/>
  <c r="L24" i="4"/>
  <c r="L32" i="4"/>
  <c r="D12" i="4"/>
  <c r="M12" i="4"/>
  <c r="F13" i="4"/>
  <c r="O13" i="4"/>
  <c r="D15" i="4"/>
  <c r="M15" i="4"/>
  <c r="G16" i="4"/>
  <c r="E18" i="4"/>
  <c r="N18" i="4"/>
  <c r="L20" i="4"/>
  <c r="F21" i="4"/>
  <c r="O21" i="4"/>
  <c r="D23" i="4"/>
  <c r="M23" i="4"/>
  <c r="G24" i="4"/>
  <c r="E26" i="4"/>
  <c r="N26" i="4"/>
  <c r="W26" i="4"/>
  <c r="L28" i="4"/>
  <c r="U28" i="4"/>
  <c r="F29" i="4"/>
  <c r="O29" i="4"/>
  <c r="D31" i="4"/>
  <c r="M31" i="4"/>
  <c r="V31" i="4"/>
  <c r="G32" i="4"/>
  <c r="T33" i="4"/>
  <c r="E34" i="4"/>
  <c r="N34" i="4"/>
  <c r="W34" i="4"/>
  <c r="L36" i="4"/>
  <c r="U36" i="4"/>
  <c r="F37" i="4"/>
  <c r="O37" i="4"/>
  <c r="D39" i="4"/>
  <c r="M39" i="4"/>
  <c r="G40" i="4"/>
  <c r="L11" i="4"/>
  <c r="E12" i="4"/>
  <c r="N12" i="4"/>
  <c r="G13" i="4"/>
  <c r="E15" i="4"/>
  <c r="N15" i="4"/>
  <c r="L17" i="4"/>
  <c r="F18" i="4"/>
  <c r="O18" i="4"/>
  <c r="D20" i="4"/>
  <c r="M20" i="4"/>
  <c r="G21" i="4"/>
  <c r="E23" i="4"/>
  <c r="N23" i="4"/>
  <c r="L25" i="4"/>
  <c r="F26" i="4"/>
  <c r="O26" i="4"/>
  <c r="D28" i="4"/>
  <c r="M28" i="4"/>
  <c r="V28" i="4"/>
  <c r="G29" i="4"/>
  <c r="T30" i="4"/>
  <c r="E31" i="4"/>
  <c r="N31" i="4"/>
  <c r="W31" i="4"/>
  <c r="L33" i="4"/>
  <c r="U33" i="4"/>
  <c r="F34" i="4"/>
  <c r="O34" i="4"/>
  <c r="D36" i="4"/>
  <c r="M36" i="4"/>
  <c r="V36" i="4"/>
  <c r="G37" i="4"/>
  <c r="E39" i="4"/>
  <c r="N39" i="4"/>
  <c r="L40" i="4"/>
  <c r="D11" i="4"/>
  <c r="M11" i="4"/>
  <c r="F12" i="4"/>
  <c r="O12" i="4"/>
  <c r="L14" i="4"/>
  <c r="F15" i="4"/>
  <c r="O15" i="4"/>
  <c r="D17" i="4"/>
  <c r="M17" i="4"/>
  <c r="G18" i="4"/>
  <c r="E20" i="4"/>
  <c r="N20" i="4"/>
  <c r="L22" i="4"/>
  <c r="F23" i="4"/>
  <c r="O23" i="4"/>
  <c r="D25" i="4"/>
  <c r="M25" i="4"/>
  <c r="G26" i="4"/>
  <c r="T27" i="4"/>
  <c r="E28" i="4"/>
  <c r="N28" i="4"/>
  <c r="W28" i="4"/>
  <c r="L30" i="4"/>
  <c r="U30" i="4"/>
  <c r="F31" i="4"/>
  <c r="O31" i="4"/>
  <c r="D33" i="4"/>
  <c r="M33" i="4"/>
  <c r="V33" i="4"/>
  <c r="G34" i="4"/>
  <c r="T35" i="4"/>
  <c r="E36" i="4"/>
  <c r="N36" i="4"/>
  <c r="W36" i="4"/>
  <c r="L38" i="4"/>
  <c r="F39" i="4"/>
  <c r="O39" i="4"/>
  <c r="L16" i="4"/>
  <c r="E11" i="4"/>
  <c r="N11" i="4"/>
  <c r="G12" i="4"/>
  <c r="D14" i="4"/>
  <c r="M14" i="4"/>
  <c r="G15" i="4"/>
  <c r="E17" i="4"/>
  <c r="N17" i="4"/>
  <c r="L19" i="4"/>
  <c r="F20" i="4"/>
  <c r="O20" i="4"/>
  <c r="D22" i="4"/>
  <c r="M22" i="4"/>
  <c r="G23" i="4"/>
  <c r="E25" i="4"/>
  <c r="N25" i="4"/>
  <c r="L27" i="4"/>
  <c r="U27" i="4"/>
  <c r="F28" i="4"/>
  <c r="O28" i="4"/>
  <c r="D30" i="4"/>
  <c r="M30" i="4"/>
  <c r="G31" i="4"/>
  <c r="O41" i="4" l="1"/>
  <c r="U41" i="4"/>
  <c r="W41" i="4"/>
  <c r="T41" i="4"/>
  <c r="F41" i="4"/>
  <c r="V41" i="4"/>
  <c r="G41" i="4"/>
  <c r="N41" i="4"/>
  <c r="M41" i="4"/>
  <c r="L41" i="4"/>
  <c r="E41" i="4"/>
  <c r="D41" i="4"/>
  <c r="O14" i="1"/>
  <c r="O15" i="1"/>
  <c r="O16" i="1"/>
  <c r="O17" i="1"/>
  <c r="O18" i="1"/>
  <c r="O19" i="1"/>
  <c r="O20" i="1"/>
  <c r="O21" i="1"/>
  <c r="O22" i="1"/>
  <c r="O23" i="1"/>
  <c r="O24" i="1"/>
  <c r="O25" i="1"/>
  <c r="O26" i="1"/>
  <c r="O27" i="1"/>
  <c r="O28" i="1"/>
  <c r="O29" i="1"/>
  <c r="O30" i="1"/>
  <c r="O31" i="1"/>
  <c r="O32" i="1"/>
  <c r="O33" i="1"/>
  <c r="O34" i="1"/>
  <c r="O35" i="1"/>
  <c r="O36" i="1"/>
  <c r="O37" i="1"/>
  <c r="O38" i="1"/>
  <c r="O39" i="1"/>
  <c r="O40" i="1"/>
  <c r="O13" i="1"/>
  <c r="I55" i="1"/>
  <c r="I56" i="1" s="1"/>
  <c r="J55" i="1"/>
  <c r="J56" i="1" s="1"/>
  <c r="K55" i="1"/>
  <c r="K56" i="1" s="1"/>
  <c r="L55" i="1"/>
  <c r="L56" i="1" s="1"/>
  <c r="I50" i="1"/>
  <c r="I51" i="1" s="1"/>
  <c r="J50" i="1"/>
  <c r="J51" i="1" s="1"/>
  <c r="K50" i="1"/>
  <c r="K51" i="1" s="1"/>
  <c r="L50" i="1"/>
  <c r="L51" i="1" s="1"/>
  <c r="H60" i="1"/>
  <c r="I60" i="1"/>
  <c r="J60" i="1"/>
  <c r="K60" i="1"/>
  <c r="L60" i="1"/>
  <c r="M60" i="1"/>
  <c r="H61" i="1"/>
  <c r="I61" i="1"/>
  <c r="J61" i="1"/>
  <c r="K61" i="1"/>
  <c r="L61" i="1"/>
  <c r="M61" i="1"/>
  <c r="G61" i="1"/>
  <c r="G60" i="1"/>
  <c r="H59" i="1"/>
  <c r="I59" i="1"/>
  <c r="S45" i="1"/>
  <c r="C41" i="1"/>
  <c r="J59" i="1"/>
  <c r="K59" i="1"/>
  <c r="L59" i="1"/>
  <c r="M59" i="1"/>
  <c r="G59" i="1"/>
  <c r="P41" i="1" l="1"/>
  <c r="O45" i="1"/>
  <c r="N61" i="1"/>
  <c r="N60" i="1"/>
  <c r="N59" i="1"/>
  <c r="T17" i="1"/>
  <c r="T40" i="1"/>
  <c r="T39" i="1"/>
  <c r="T16" i="1"/>
  <c r="T15" i="1"/>
  <c r="T18" i="1"/>
  <c r="T14" i="1"/>
  <c r="T13" i="1"/>
  <c r="Q45" i="1"/>
  <c r="S14" i="1"/>
  <c r="S15" i="1"/>
  <c r="S16" i="1"/>
  <c r="S17" i="1"/>
  <c r="S18" i="1"/>
  <c r="S20" i="1"/>
  <c r="S21" i="1"/>
  <c r="T21" i="1" s="1"/>
  <c r="S38" i="1"/>
  <c r="S39" i="1"/>
  <c r="S40" i="1"/>
  <c r="S13" i="1"/>
  <c r="Q26" i="1"/>
  <c r="Q27" i="1"/>
  <c r="Q28" i="1"/>
  <c r="Q29" i="1"/>
  <c r="Q30" i="1"/>
  <c r="Q31" i="1"/>
  <c r="Q32" i="1"/>
  <c r="Q33" i="1"/>
  <c r="Q34" i="1"/>
  <c r="Q35" i="1"/>
  <c r="Q36" i="1"/>
  <c r="Q37" i="1"/>
  <c r="Q38" i="1"/>
  <c r="Q39" i="1"/>
  <c r="Q40" i="1"/>
  <c r="P40" i="4" s="1"/>
  <c r="P30" i="4" l="1"/>
  <c r="P38" i="4"/>
  <c r="P39" i="4"/>
  <c r="P29" i="4"/>
  <c r="P32" i="4"/>
  <c r="P31" i="4"/>
  <c r="P37" i="4"/>
  <c r="P36" i="4"/>
  <c r="P28" i="4"/>
  <c r="P35" i="4"/>
  <c r="P27" i="4"/>
  <c r="P34" i="4"/>
  <c r="P26" i="4"/>
  <c r="P33" i="4"/>
  <c r="J32" i="4"/>
  <c r="K32" i="4"/>
  <c r="J39" i="4"/>
  <c r="K39" i="4"/>
  <c r="K31" i="4"/>
  <c r="J31" i="4"/>
  <c r="K40" i="4"/>
  <c r="J40" i="4"/>
  <c r="J38" i="4"/>
  <c r="K38" i="4"/>
  <c r="J30" i="4"/>
  <c r="K30" i="4"/>
  <c r="K37" i="4"/>
  <c r="J37" i="4"/>
  <c r="K29" i="4"/>
  <c r="J29" i="4"/>
  <c r="K28" i="4"/>
  <c r="J28" i="4"/>
  <c r="K27" i="4"/>
  <c r="J27" i="4"/>
  <c r="J36" i="4"/>
  <c r="K36" i="4"/>
  <c r="K35" i="4"/>
  <c r="J35" i="4"/>
  <c r="J34" i="4"/>
  <c r="K34" i="4"/>
  <c r="J26" i="4"/>
  <c r="K26" i="4"/>
  <c r="K33" i="4"/>
  <c r="J33" i="4"/>
  <c r="M43" i="1"/>
  <c r="G43" i="1"/>
  <c r="H43" i="1"/>
  <c r="T38" i="1" l="1"/>
  <c r="T20" i="1"/>
  <c r="N43" i="1"/>
  <c r="Q11" i="1" l="1"/>
  <c r="Q12" i="1"/>
  <c r="I43" i="1" l="1"/>
  <c r="J43" i="1"/>
  <c r="K43" i="1"/>
  <c r="L43" i="1"/>
  <c r="N9" i="1"/>
  <c r="D29" i="1" l="1"/>
  <c r="F29" i="1" s="1"/>
  <c r="D37" i="1"/>
  <c r="F37" i="1" s="1"/>
  <c r="D34" i="1"/>
  <c r="F34" i="1" s="1"/>
  <c r="D31" i="1"/>
  <c r="F31" i="1" s="1"/>
  <c r="D39" i="1"/>
  <c r="F39" i="1" s="1"/>
  <c r="D36" i="1"/>
  <c r="F36" i="1" s="1"/>
  <c r="D33" i="1"/>
  <c r="F33" i="1" s="1"/>
  <c r="D40" i="1"/>
  <c r="F40" i="1" s="1"/>
  <c r="H40" i="4" s="1"/>
  <c r="D30" i="1"/>
  <c r="F30" i="1" s="1"/>
  <c r="D38" i="1"/>
  <c r="F38" i="1" s="1"/>
  <c r="D35" i="1"/>
  <c r="F35" i="1" s="1"/>
  <c r="D32" i="1"/>
  <c r="F32" i="1" s="1"/>
  <c r="D16" i="1"/>
  <c r="F16" i="1" s="1"/>
  <c r="D24" i="1"/>
  <c r="F24" i="1" s="1"/>
  <c r="D27" i="1"/>
  <c r="D21" i="1"/>
  <c r="F21" i="1" s="1"/>
  <c r="D19" i="1"/>
  <c r="D18" i="1"/>
  <c r="F18" i="1" s="1"/>
  <c r="D26" i="1"/>
  <c r="F26" i="1" s="1"/>
  <c r="D23" i="1"/>
  <c r="F23" i="1" s="1"/>
  <c r="D20" i="1"/>
  <c r="F20" i="1" s="1"/>
  <c r="D28" i="1"/>
  <c r="F28" i="1" s="1"/>
  <c r="D22" i="1"/>
  <c r="F22" i="1" s="1"/>
  <c r="D17" i="1"/>
  <c r="F17" i="1" s="1"/>
  <c r="D25" i="1"/>
  <c r="F25" i="1" s="1"/>
  <c r="D15" i="1"/>
  <c r="F15" i="1" s="1"/>
  <c r="D13" i="1"/>
  <c r="F13" i="1" s="1"/>
  <c r="D14" i="1"/>
  <c r="F14" i="1" s="1"/>
  <c r="H39" i="4" l="1"/>
  <c r="H33" i="4"/>
  <c r="H32" i="4"/>
  <c r="H31" i="4"/>
  <c r="H28" i="4"/>
  <c r="H35" i="4"/>
  <c r="H34" i="4"/>
  <c r="H38" i="4"/>
  <c r="H37" i="4"/>
  <c r="H36" i="4"/>
  <c r="H30" i="4"/>
  <c r="H29" i="4"/>
  <c r="C40" i="4"/>
  <c r="B40" i="4"/>
  <c r="S33" i="1"/>
  <c r="B33" i="4"/>
  <c r="C33" i="4"/>
  <c r="Q20" i="1"/>
  <c r="S31" i="1"/>
  <c r="B31" i="4"/>
  <c r="C31" i="4"/>
  <c r="S36" i="1"/>
  <c r="B36" i="4"/>
  <c r="C36" i="4"/>
  <c r="S26" i="1"/>
  <c r="S35" i="1"/>
  <c r="C35" i="4"/>
  <c r="B35" i="4"/>
  <c r="C34" i="4"/>
  <c r="B34" i="4"/>
  <c r="Q21" i="1"/>
  <c r="S28" i="1"/>
  <c r="C28" i="4"/>
  <c r="B28" i="4"/>
  <c r="C39" i="4"/>
  <c r="B39" i="4"/>
  <c r="S32" i="1"/>
  <c r="B32" i="4"/>
  <c r="C32" i="4"/>
  <c r="Q15" i="1"/>
  <c r="C38" i="4"/>
  <c r="B38" i="4"/>
  <c r="B37" i="4"/>
  <c r="C37" i="4"/>
  <c r="Q17" i="1"/>
  <c r="Q16" i="1"/>
  <c r="Q14" i="1"/>
  <c r="Q18" i="1"/>
  <c r="S25" i="1"/>
  <c r="Q25" i="1"/>
  <c r="P25" i="4" s="1"/>
  <c r="S30" i="1"/>
  <c r="B30" i="4"/>
  <c r="C30" i="4"/>
  <c r="S29" i="1"/>
  <c r="B29" i="4"/>
  <c r="C29" i="4"/>
  <c r="S34" i="1"/>
  <c r="S37" i="1"/>
  <c r="X37" i="4" s="1"/>
  <c r="Q22" i="1"/>
  <c r="S22" i="1"/>
  <c r="Q23" i="1"/>
  <c r="S23" i="1"/>
  <c r="S24" i="1"/>
  <c r="Q24" i="1"/>
  <c r="Q13" i="1"/>
  <c r="F27" i="1"/>
  <c r="F19" i="1"/>
  <c r="D41" i="1"/>
  <c r="H16" i="4" l="1"/>
  <c r="B22" i="4"/>
  <c r="H27" i="4"/>
  <c r="P21" i="4"/>
  <c r="H15" i="4"/>
  <c r="H17" i="4"/>
  <c r="X34" i="4"/>
  <c r="C25" i="4"/>
  <c r="X32" i="4"/>
  <c r="H14" i="4"/>
  <c r="X29" i="4"/>
  <c r="B14" i="4"/>
  <c r="H18" i="4"/>
  <c r="H12" i="4"/>
  <c r="P24" i="4"/>
  <c r="P23" i="4"/>
  <c r="X35" i="4"/>
  <c r="X31" i="4"/>
  <c r="H23" i="4"/>
  <c r="H13" i="4"/>
  <c r="B17" i="4"/>
  <c r="X36" i="4"/>
  <c r="H26" i="4"/>
  <c r="X28" i="4"/>
  <c r="C26" i="4"/>
  <c r="P20" i="4"/>
  <c r="H24" i="4"/>
  <c r="H20" i="4"/>
  <c r="X33" i="4"/>
  <c r="H11" i="4"/>
  <c r="C16" i="4"/>
  <c r="H19" i="4"/>
  <c r="P22" i="4"/>
  <c r="X30" i="4"/>
  <c r="B24" i="4"/>
  <c r="C21" i="4"/>
  <c r="C22" i="4"/>
  <c r="H25" i="4"/>
  <c r="H21" i="4"/>
  <c r="H22" i="4"/>
  <c r="R29" i="4"/>
  <c r="S29" i="4"/>
  <c r="C18" i="4"/>
  <c r="B13" i="4"/>
  <c r="C15" i="4"/>
  <c r="R36" i="4"/>
  <c r="S36" i="4"/>
  <c r="K20" i="4"/>
  <c r="J20" i="4"/>
  <c r="J23" i="4"/>
  <c r="K23" i="4"/>
  <c r="B18" i="4"/>
  <c r="C14" i="4"/>
  <c r="C17" i="4"/>
  <c r="B15" i="4"/>
  <c r="C11" i="4"/>
  <c r="R31" i="4"/>
  <c r="S31" i="4"/>
  <c r="C27" i="4"/>
  <c r="B27" i="4"/>
  <c r="R37" i="4"/>
  <c r="S37" i="4"/>
  <c r="J25" i="4"/>
  <c r="K25" i="4"/>
  <c r="B11" i="4"/>
  <c r="B21" i="4"/>
  <c r="B26" i="4"/>
  <c r="C23" i="4"/>
  <c r="R35" i="4"/>
  <c r="S35" i="4"/>
  <c r="B19" i="4"/>
  <c r="C19" i="4"/>
  <c r="C12" i="4"/>
  <c r="S32" i="4"/>
  <c r="R32" i="4"/>
  <c r="K21" i="4"/>
  <c r="J21" i="4"/>
  <c r="B23" i="4"/>
  <c r="R33" i="4"/>
  <c r="S33" i="4"/>
  <c r="R28" i="4"/>
  <c r="S28" i="4"/>
  <c r="K22" i="4"/>
  <c r="J22" i="4"/>
  <c r="B16" i="4"/>
  <c r="J24" i="4"/>
  <c r="K24" i="4"/>
  <c r="B25" i="4"/>
  <c r="C13" i="4"/>
  <c r="B20" i="4"/>
  <c r="S30" i="4"/>
  <c r="R30" i="4"/>
  <c r="S34" i="4"/>
  <c r="R34" i="4"/>
  <c r="B12" i="4"/>
  <c r="C24" i="4"/>
  <c r="C20" i="4"/>
  <c r="K42" i="1"/>
  <c r="S27" i="1"/>
  <c r="X26" i="4" s="1"/>
  <c r="Q19" i="1"/>
  <c r="P15" i="4" s="1"/>
  <c r="S19" i="1"/>
  <c r="T19" i="1" s="1"/>
  <c r="F42" i="1"/>
  <c r="F41" i="1"/>
  <c r="N29" i="1"/>
  <c r="N30" i="1"/>
  <c r="N36" i="1"/>
  <c r="N39" i="1"/>
  <c r="N37" i="1"/>
  <c r="N32" i="1"/>
  <c r="N31" i="1"/>
  <c r="N33" i="1"/>
  <c r="N38" i="1"/>
  <c r="N40" i="1"/>
  <c r="N35" i="1"/>
  <c r="N34" i="1"/>
  <c r="N28" i="1"/>
  <c r="P13" i="4" l="1"/>
  <c r="K13" i="4"/>
  <c r="K17" i="4"/>
  <c r="P12" i="4"/>
  <c r="J17" i="4"/>
  <c r="P11" i="4"/>
  <c r="T29" i="1"/>
  <c r="T28" i="1"/>
  <c r="H41" i="4"/>
  <c r="M42" i="1" s="1"/>
  <c r="K15" i="4"/>
  <c r="P19" i="4"/>
  <c r="P18" i="4"/>
  <c r="P16" i="4"/>
  <c r="P14" i="4"/>
  <c r="P17" i="4"/>
  <c r="K11" i="4"/>
  <c r="T31" i="1"/>
  <c r="S26" i="4"/>
  <c r="X27" i="4"/>
  <c r="X41" i="4" s="1"/>
  <c r="J13" i="4"/>
  <c r="J14" i="4"/>
  <c r="R26" i="4"/>
  <c r="K14" i="4"/>
  <c r="B41" i="4"/>
  <c r="G42" i="1" s="1"/>
  <c r="K18" i="4"/>
  <c r="C41" i="4"/>
  <c r="H42" i="1" s="1"/>
  <c r="J18" i="4"/>
  <c r="K16" i="4"/>
  <c r="J11" i="4"/>
  <c r="J16" i="4"/>
  <c r="K12" i="4"/>
  <c r="R27" i="4"/>
  <c r="S27" i="4"/>
  <c r="J19" i="4"/>
  <c r="K19" i="4"/>
  <c r="J12" i="4"/>
  <c r="J15" i="4"/>
  <c r="T32" i="1"/>
  <c r="T36" i="1"/>
  <c r="T30" i="1"/>
  <c r="T37" i="1"/>
  <c r="T35" i="1"/>
  <c r="T33" i="1"/>
  <c r="T34" i="1"/>
  <c r="L42" i="1"/>
  <c r="S41" i="1"/>
  <c r="N17" i="1"/>
  <c r="N13" i="1"/>
  <c r="N22" i="1"/>
  <c r="N24" i="1"/>
  <c r="N11" i="1"/>
  <c r="N20" i="1"/>
  <c r="Q41" i="1"/>
  <c r="N27" i="1"/>
  <c r="N26" i="1"/>
  <c r="N25" i="1"/>
  <c r="J42" i="1"/>
  <c r="N19" i="1"/>
  <c r="N12" i="1"/>
  <c r="N21" i="1"/>
  <c r="N15" i="1"/>
  <c r="N14" i="1"/>
  <c r="I42" i="1"/>
  <c r="N18" i="1"/>
  <c r="N16" i="1"/>
  <c r="N23" i="1"/>
  <c r="R34" i="1"/>
  <c r="R30" i="1"/>
  <c r="R40" i="1"/>
  <c r="R32" i="1"/>
  <c r="R35" i="1"/>
  <c r="R31" i="1"/>
  <c r="R36" i="1"/>
  <c r="R38" i="1"/>
  <c r="R39" i="1"/>
  <c r="R33" i="1"/>
  <c r="R37" i="1"/>
  <c r="R29" i="1"/>
  <c r="R28" i="1"/>
  <c r="K48" i="1"/>
  <c r="S41" i="4" l="1"/>
  <c r="H62" i="1" s="1"/>
  <c r="P41" i="4"/>
  <c r="M48" i="1" s="1"/>
  <c r="K41" i="4"/>
  <c r="H48" i="1" s="1"/>
  <c r="J41" i="4"/>
  <c r="G48" i="1" s="1"/>
  <c r="R41" i="4"/>
  <c r="G62" i="1" s="1"/>
  <c r="G50" i="1" s="1"/>
  <c r="G51" i="1" s="1"/>
  <c r="T23" i="1"/>
  <c r="T26" i="1"/>
  <c r="L62" i="1"/>
  <c r="J62" i="1"/>
  <c r="K53" i="1"/>
  <c r="T22" i="1"/>
  <c r="T25" i="1"/>
  <c r="T24" i="1"/>
  <c r="L48" i="1"/>
  <c r="I62" i="1"/>
  <c r="T27" i="1"/>
  <c r="R13" i="1"/>
  <c r="N42" i="1"/>
  <c r="R20" i="1"/>
  <c r="R26" i="1"/>
  <c r="R12" i="1"/>
  <c r="R16" i="1"/>
  <c r="R14" i="1"/>
  <c r="R22" i="1"/>
  <c r="R19" i="1"/>
  <c r="R27" i="1"/>
  <c r="R15" i="1"/>
  <c r="R25" i="1"/>
  <c r="R23" i="1"/>
  <c r="R24" i="1"/>
  <c r="R18" i="1"/>
  <c r="R21" i="1"/>
  <c r="R17" i="1"/>
  <c r="I48" i="1"/>
  <c r="R11" i="1"/>
  <c r="J48" i="1"/>
  <c r="K54" i="1" l="1"/>
  <c r="K57" i="1"/>
  <c r="H50" i="1"/>
  <c r="H51" i="1" s="1"/>
  <c r="M50" i="1"/>
  <c r="M51" i="1" s="1"/>
  <c r="K62" i="1"/>
  <c r="K49" i="1"/>
  <c r="K52" i="1" s="1"/>
  <c r="H53" i="1"/>
  <c r="L53" i="1"/>
  <c r="G53" i="1"/>
  <c r="G55" i="1" s="1"/>
  <c r="G56" i="1" s="1"/>
  <c r="T41" i="1"/>
  <c r="L49" i="1"/>
  <c r="L52" i="1" s="1"/>
  <c r="J53" i="1"/>
  <c r="M49" i="1"/>
  <c r="I53" i="1"/>
  <c r="M62" i="1"/>
  <c r="M53" i="1"/>
  <c r="M55" i="1" s="1"/>
  <c r="M56" i="1" s="1"/>
  <c r="I49" i="1"/>
  <c r="I52" i="1" s="1"/>
  <c r="J49" i="1"/>
  <c r="J52" i="1" s="1"/>
  <c r="N48" i="1"/>
  <c r="H49" i="1"/>
  <c r="G49" i="1"/>
  <c r="G52" i="1" s="1"/>
  <c r="R41" i="1"/>
  <c r="I54" i="1" l="1"/>
  <c r="I57" i="1" s="1"/>
  <c r="L54" i="1"/>
  <c r="L57" i="1"/>
  <c r="H52" i="1"/>
  <c r="M52" i="1"/>
  <c r="H54" i="1"/>
  <c r="H55" i="1"/>
  <c r="H56" i="1" s="1"/>
  <c r="G54" i="1"/>
  <c r="G57" i="1" s="1"/>
  <c r="J54" i="1"/>
  <c r="J57" i="1" s="1"/>
  <c r="N62" i="1"/>
  <c r="M54" i="1"/>
  <c r="M57" i="1" s="1"/>
  <c r="N53" i="1"/>
  <c r="N50" i="1"/>
  <c r="N51" i="1" s="1"/>
  <c r="N49" i="1"/>
  <c r="N52" i="1" l="1"/>
  <c r="H57" i="1"/>
  <c r="N54" i="1"/>
  <c r="N55" i="1"/>
  <c r="N56" i="1" s="1"/>
  <c r="N57" i="1" l="1"/>
</calcChain>
</file>

<file path=xl/sharedStrings.xml><?xml version="1.0" encoding="utf-8"?>
<sst xmlns="http://schemas.openxmlformats.org/spreadsheetml/2006/main" count="150" uniqueCount="108">
  <si>
    <t>Verteilung der Leistung</t>
  </si>
  <si>
    <t>eigene Eingabe</t>
  </si>
  <si>
    <t>Ergebnis</t>
  </si>
  <si>
    <t>Monate der Leistungser-bringung</t>
  </si>
  <si>
    <t>automati-sche Errechnung</t>
  </si>
  <si>
    <t>Anteile der Preiselemente am Gesamtpreis und voraussichtliche Veränderung der Preiselemente</t>
  </si>
  <si>
    <t>Berechnung: Festpreiszuschlag für den gesamten Zeitraum der Leistungserbringung</t>
  </si>
  <si>
    <t>Berechnung: Festpreiszuschlag für die Festpreisfrist</t>
  </si>
  <si>
    <t>Festpreiszuschlag (gesamte Leistung zu Festpreisen)</t>
  </si>
  <si>
    <t>B</t>
  </si>
  <si>
    <t>C</t>
  </si>
  <si>
    <t>D</t>
  </si>
  <si>
    <t>E</t>
  </si>
  <si>
    <t>F1</t>
  </si>
  <si>
    <t>F2</t>
  </si>
  <si>
    <t>F3</t>
  </si>
  <si>
    <t>F4</t>
  </si>
  <si>
    <t>F5</t>
  </si>
  <si>
    <t>F6</t>
  </si>
  <si>
    <t>F7</t>
  </si>
  <si>
    <t>H</t>
  </si>
  <si>
    <t>I</t>
  </si>
  <si>
    <t>Material</t>
  </si>
  <si>
    <t>Fremdl.</t>
  </si>
  <si>
    <t>Gerät</t>
  </si>
  <si>
    <t>01</t>
  </si>
  <si>
    <t>02</t>
  </si>
  <si>
    <t>03</t>
  </si>
  <si>
    <t>04</t>
  </si>
  <si>
    <t>05</t>
  </si>
  <si>
    <t>06</t>
  </si>
  <si>
    <t>Im Blatt "Festpreiszuschlag" lässt sich für den Fall der Vereinbarung von Festpreisen (gesamter Auftrag bzw Festpreisfrist) nach Schätzung von zukünftig eintretenden Veränderungen der Beschaffungskosten der Festpreiszuschlag ermitteln. Dazu gehen Sie wie folgt vor:</t>
  </si>
  <si>
    <t>Im Bereich F1/03 bis F7/04 geben Sie die erwarteten Erhöhungen in % ein.</t>
  </si>
  <si>
    <t>Informationen dazu:</t>
  </si>
  <si>
    <t>Konzept: Univ.-Prof. DI Dr Andreas Kropik</t>
  </si>
  <si>
    <r>
      <t>In F</t>
    </r>
    <r>
      <rPr>
        <vertAlign val="subscript"/>
        <sz val="12"/>
        <color theme="1"/>
        <rFont val="Calibri"/>
        <family val="2"/>
        <scheme val="minor"/>
      </rPr>
      <t>x</t>
    </r>
    <r>
      <rPr>
        <sz val="12"/>
        <color theme="1"/>
        <rFont val="Calibri"/>
        <family val="2"/>
        <scheme val="minor"/>
      </rPr>
      <t>/01 geben sie die Bezeichnung der Hauptkostenarten ein (zB Lohn, Material1, Material2, Fremdleistung etc und in F</t>
    </r>
    <r>
      <rPr>
        <vertAlign val="subscript"/>
        <sz val="12"/>
        <color theme="1"/>
        <rFont val="Calibri"/>
        <family val="2"/>
        <scheme val="minor"/>
      </rPr>
      <t>x</t>
    </r>
    <r>
      <rPr>
        <sz val="12"/>
        <color theme="1"/>
        <rFont val="Calibri"/>
        <family val="2"/>
        <scheme val="minor"/>
      </rPr>
      <t>/02 die ungefähre Gewichtung der jeweiligen Kostenart.</t>
    </r>
  </si>
  <si>
    <r>
      <t xml:space="preserve">Achtung: Die Berechnungssystematik kann </t>
    </r>
    <r>
      <rPr>
        <b/>
        <sz val="12"/>
        <color theme="1"/>
        <rFont val="Calibri"/>
        <family val="2"/>
        <scheme val="minor"/>
      </rPr>
      <t>nur ein ungefähres Ergebnis</t>
    </r>
    <r>
      <rPr>
        <sz val="12"/>
        <color theme="1"/>
        <rFont val="Calibri"/>
        <family val="2"/>
        <scheme val="minor"/>
      </rPr>
      <t xml:space="preserve"> liefert, weil sie von linearen Verläufen des Einsatzes der Produktionsfaktoren ausgeht. Weitere Informationen und vertiefende Erläuterungen siehe auch:</t>
    </r>
  </si>
  <si>
    <r>
      <rPr>
        <b/>
        <i/>
        <sz val="12"/>
        <color theme="1"/>
        <rFont val="Calibri"/>
        <family val="2"/>
        <scheme val="minor"/>
      </rPr>
      <t>Kropik</t>
    </r>
    <r>
      <rPr>
        <b/>
        <sz val="12"/>
        <color theme="1"/>
        <rFont val="Calibri"/>
        <family val="2"/>
        <scheme val="minor"/>
      </rPr>
      <t>, Baukalkulation, Kostenrechnung und ÖNORM B 2061 (2020)</t>
    </r>
  </si>
  <si>
    <r>
      <rPr>
        <b/>
        <i/>
        <sz val="12"/>
        <color theme="1"/>
        <rFont val="Calibri"/>
        <family val="2"/>
        <scheme val="minor"/>
      </rPr>
      <t>Kropik</t>
    </r>
    <r>
      <rPr>
        <b/>
        <sz val="12"/>
        <color theme="1"/>
        <rFont val="Calibri"/>
        <family val="2"/>
        <scheme val="minor"/>
      </rPr>
      <t>, (Keine) Mehrkostenforderungen beim Bauvertrag (2021)</t>
    </r>
  </si>
  <si>
    <t>Schnellberechnung des Festpreiszuschlags bei Verträgen zu festen Preisen bzw Verträgen mit einer Festpreisfrist</t>
  </si>
  <si>
    <t>Grau hinterlegte Zellen sind Eingabefelder, die anderen sind gesperrt.</t>
  </si>
  <si>
    <t>Weitere Tools:</t>
  </si>
  <si>
    <t>Spalte (Sp) A</t>
  </si>
  <si>
    <r>
      <t>F</t>
    </r>
    <r>
      <rPr>
        <i/>
        <vertAlign val="subscript"/>
        <sz val="9"/>
        <color theme="1"/>
        <rFont val="Calibri"/>
        <family val="2"/>
        <scheme val="minor"/>
      </rPr>
      <t>1</t>
    </r>
  </si>
  <si>
    <r>
      <t>F</t>
    </r>
    <r>
      <rPr>
        <i/>
        <vertAlign val="subscript"/>
        <sz val="9"/>
        <color theme="1"/>
        <rFont val="Calibri"/>
        <family val="2"/>
        <scheme val="minor"/>
      </rPr>
      <t>2</t>
    </r>
  </si>
  <si>
    <r>
      <t>F</t>
    </r>
    <r>
      <rPr>
        <i/>
        <vertAlign val="subscript"/>
        <sz val="9"/>
        <color theme="1"/>
        <rFont val="Calibri"/>
        <family val="2"/>
        <scheme val="minor"/>
      </rPr>
      <t>3</t>
    </r>
  </si>
  <si>
    <r>
      <t>F</t>
    </r>
    <r>
      <rPr>
        <i/>
        <vertAlign val="subscript"/>
        <sz val="9"/>
        <color theme="1"/>
        <rFont val="Calibri"/>
        <family val="2"/>
        <scheme val="minor"/>
      </rPr>
      <t>4</t>
    </r>
  </si>
  <si>
    <r>
      <t>F</t>
    </r>
    <r>
      <rPr>
        <i/>
        <vertAlign val="subscript"/>
        <sz val="9"/>
        <color theme="1"/>
        <rFont val="Calibri"/>
        <family val="2"/>
        <scheme val="minor"/>
      </rPr>
      <t>5</t>
    </r>
  </si>
  <si>
    <r>
      <t>F</t>
    </r>
    <r>
      <rPr>
        <i/>
        <vertAlign val="subscript"/>
        <sz val="9"/>
        <color theme="1"/>
        <rFont val="Calibri"/>
        <family val="2"/>
        <scheme val="minor"/>
      </rPr>
      <t>6</t>
    </r>
  </si>
  <si>
    <r>
      <t>F</t>
    </r>
    <r>
      <rPr>
        <i/>
        <vertAlign val="subscript"/>
        <sz val="9"/>
        <color theme="1"/>
        <rFont val="Calibri"/>
        <family val="2"/>
        <scheme val="minor"/>
      </rPr>
      <t>7</t>
    </r>
  </si>
  <si>
    <r>
      <t>F</t>
    </r>
    <r>
      <rPr>
        <i/>
        <vertAlign val="subscript"/>
        <sz val="9"/>
        <color theme="1"/>
        <rFont val="Calibri"/>
        <family val="2"/>
        <scheme val="minor"/>
      </rPr>
      <t>8</t>
    </r>
  </si>
  <si>
    <t>abzüglich Preisveränderung auf den Festpreiszuschlag</t>
  </si>
  <si>
    <t>Festpreiszuschlag (FPZ) bei Festpreisen (Festpreisfrist) und danach veränderliche Preise</t>
  </si>
  <si>
    <t>f</t>
  </si>
  <si>
    <t>v</t>
  </si>
  <si>
    <t>Leistung zu veränderl. P.</t>
  </si>
  <si>
    <t>Ergebnis (alles Festpr.)</t>
  </si>
  <si>
    <t>Ergebnis (veränderl. P.)</t>
  </si>
  <si>
    <t>Risiko Nichterreichen des Schwellenwerts</t>
  </si>
  <si>
    <t>Summe der Veränderungen Zuschlagsfrist</t>
  </si>
  <si>
    <t>Summe der Veränderungen Festpreisfrist</t>
  </si>
  <si>
    <t>Summe der Veränderungen in der Frist veränderl. Pr.</t>
  </si>
  <si>
    <t>Auswirkung veränderliche Preise</t>
  </si>
  <si>
    <t>SUMME</t>
  </si>
  <si>
    <t>Schwellenwert f d Umrechnung der veränderl. Pr.:</t>
  </si>
  <si>
    <t>G) Kenn-zeichen (f/v/"Entfernen")</t>
  </si>
  <si>
    <t>Ergebnis (nur Festpreisfrist)</t>
  </si>
  <si>
    <t>Bitte wählen:</t>
  </si>
  <si>
    <t>Weiter Informationen und Beispiele zu diesem und anderen Kalkulationsthemen und zu Fragen der Vergütung im gestörten Bauablauf (zB verschobene Leistungsfrist und Festpreise) finden Sie in:</t>
  </si>
  <si>
    <r>
      <rPr>
        <b/>
        <i/>
        <sz val="14"/>
        <color theme="1"/>
        <rFont val="Calibri"/>
        <family val="2"/>
        <scheme val="minor"/>
      </rPr>
      <t>Kropik</t>
    </r>
    <r>
      <rPr>
        <b/>
        <sz val="14"/>
        <color theme="1"/>
        <rFont val="Calibri"/>
        <family val="2"/>
        <scheme val="minor"/>
      </rPr>
      <t>, Baukalkulation, Kostenrechnung und ÖNORM B 2061 (2020)</t>
    </r>
  </si>
  <si>
    <r>
      <rPr>
        <b/>
        <i/>
        <sz val="14"/>
        <color theme="1"/>
        <rFont val="Calibri"/>
        <family val="2"/>
        <scheme val="minor"/>
      </rPr>
      <t>Kropik</t>
    </r>
    <r>
      <rPr>
        <b/>
        <sz val="14"/>
        <color theme="1"/>
        <rFont val="Calibri"/>
        <family val="2"/>
        <scheme val="minor"/>
      </rPr>
      <t>, (Keine) Mehrkostenforderungen beim Bauvertrag (2021)</t>
    </r>
  </si>
  <si>
    <t>Ja</t>
  </si>
  <si>
    <t>Festpreisfrist optional --&gt;</t>
  </si>
  <si>
    <t>Preisveränder-ung in d veränd. Frist</t>
  </si>
  <si>
    <t>Leistungs-anteil zu veränderl. Pr.</t>
  </si>
  <si>
    <t>Festpreis-zuschlag nur Festpreisfrist</t>
  </si>
  <si>
    <t xml:space="preserve">Leistungs-anteil zu Festpreisen </t>
  </si>
  <si>
    <t xml:space="preserve">Lohn / Gehalt </t>
  </si>
  <si>
    <t>Berechnung: Veränderliche Preise</t>
  </si>
  <si>
    <t>FPZ bei Preisbasis = Ende der Festpreisfrist</t>
  </si>
  <si>
    <t>Ist die Eingabe (noch) nicht korrekt, zB weil eine Summe 100% betragen muss oder Eingaben nicht zusammen passen, sind die kritischen Eingabefelder gelb hinterlegt.</t>
  </si>
  <si>
    <t>Tragen Sie im Bereich B/01 (Spalte/Zeile) die Ausführungsmonate ein (Datumsformat). Pro Monat eine Zeile, oben beginnend.</t>
  </si>
  <si>
    <t>In der Spalte C wird die Leistung (100%) auf die einzelnen Monate linear verteilt. Die Verteilung kann in Spalte D überschrieben werden (Summe muss immer 100% betragen; Spalte E!).</t>
  </si>
  <si>
    <r>
      <t xml:space="preserve">Nur für den Fall einer </t>
    </r>
    <r>
      <rPr>
        <b/>
        <sz val="12"/>
        <color theme="1"/>
        <rFont val="Calibri"/>
        <family val="2"/>
        <scheme val="minor"/>
      </rPr>
      <t>"hybriden" Preisvereinbarung</t>
    </r>
    <r>
      <rPr>
        <sz val="12"/>
        <color theme="1"/>
        <rFont val="Calibri"/>
        <family val="2"/>
        <scheme val="minor"/>
      </rPr>
      <t xml:space="preserve"> - zunächst Festpreise bis zu einem bestimmten Datum und danach veränderliche Preise - kennzeichnen Sie mit "f" die Monate der Festpreisfrist in der Spalte G. Die Monate der veränderlichen Phase mit "v".</t>
    </r>
  </si>
  <si>
    <r>
      <t>In F</t>
    </r>
    <r>
      <rPr>
        <vertAlign val="subscript"/>
        <sz val="12"/>
        <color theme="1"/>
        <rFont val="Calibri"/>
        <family val="2"/>
        <scheme val="minor"/>
      </rPr>
      <t>x</t>
    </r>
    <r>
      <rPr>
        <sz val="12"/>
        <color theme="1"/>
        <rFont val="Calibri"/>
        <family val="2"/>
        <scheme val="minor"/>
      </rPr>
      <t xml:space="preserve">/05 erhalten Sie das </t>
    </r>
    <r>
      <rPr>
        <b/>
        <sz val="12"/>
        <color theme="1"/>
        <rFont val="Calibri"/>
        <family val="2"/>
        <scheme val="minor"/>
      </rPr>
      <t>Ergebnis</t>
    </r>
    <r>
      <rPr>
        <sz val="12"/>
        <color theme="1"/>
        <rFont val="Calibri"/>
        <family val="2"/>
        <scheme val="minor"/>
      </rPr>
      <t xml:space="preserve"> für den Fall, dass die </t>
    </r>
    <r>
      <rPr>
        <b/>
        <sz val="12"/>
        <color theme="1"/>
        <rFont val="Calibri"/>
        <family val="2"/>
        <scheme val="minor"/>
      </rPr>
      <t>gesamte Leistungsfrist zu Festpreisen</t>
    </r>
    <r>
      <rPr>
        <sz val="12"/>
        <color theme="1"/>
        <rFont val="Calibri"/>
        <family val="2"/>
        <scheme val="minor"/>
      </rPr>
      <t xml:space="preserve"> vereinbart ist.</t>
    </r>
  </si>
  <si>
    <t>Übertrag von Sp B</t>
  </si>
  <si>
    <t>FPZ bei Preisbasis = Ende der Angebotsfrist</t>
  </si>
  <si>
    <t>Gesamte Leistungsfrist:</t>
  </si>
  <si>
    <t>Version:</t>
  </si>
  <si>
    <r>
      <t xml:space="preserve">Es steht auch ein Berechnungstool für das </t>
    </r>
    <r>
      <rPr>
        <b/>
        <sz val="12"/>
        <color rgb="FFFF0000"/>
        <rFont val="Calibri"/>
        <family val="2"/>
        <scheme val="minor"/>
      </rPr>
      <t>K3-Blat</t>
    </r>
    <r>
      <rPr>
        <sz val="12"/>
        <color theme="1"/>
        <rFont val="Calibri"/>
        <family val="2"/>
        <scheme val="minor"/>
      </rPr>
      <t>t zur Verfügung. Hinweise und Warnungen helfen die Kalkulation betriebswirtschaftlich richtig und prüfbar (BVergG - vertiefte Angebotsprüfung - zu gestalten!</t>
    </r>
  </si>
  <si>
    <r>
      <t>In diesem Bereich die Monate der Bauausführung angeben. (</t>
    </r>
    <r>
      <rPr>
        <sz val="11"/>
        <color rgb="FF0070C0"/>
        <rFont val="Calibri"/>
        <family val="2"/>
        <scheme val="minor"/>
      </rPr>
      <t>Stellen einzelne Monate eine Festpreisfrist dar (danach veränderliche Preise) in Spalte G das Kennzeichen f bzw v setzen)</t>
    </r>
  </si>
  <si>
    <t>Erwartete Kostenveränderungen in der Zuschlagsfrist:</t>
  </si>
  <si>
    <t>Festpreise - Festpreiszuschlag</t>
  </si>
  <si>
    <t>Dateneingabe für hybride Verträge</t>
  </si>
  <si>
    <t>Festpreisfrist: "f" in Sp. G (bzw "v")</t>
  </si>
  <si>
    <t xml:space="preserve">Kalkuliert für Projekt: </t>
  </si>
  <si>
    <t>Musterprojekt</t>
  </si>
  <si>
    <r>
      <t xml:space="preserve">Problemstellung: Der gesamte Auftrag / </t>
    </r>
    <r>
      <rPr>
        <b/>
        <sz val="12"/>
        <color rgb="FF0070C0"/>
        <rFont val="Calibri"/>
        <family val="2"/>
        <scheme val="minor"/>
      </rPr>
      <t>ein Teil des Auftrags (Festpreisfrist)</t>
    </r>
    <r>
      <rPr>
        <b/>
        <sz val="12"/>
        <color theme="1"/>
        <rFont val="Calibri"/>
        <family val="2"/>
        <scheme val="minor"/>
      </rPr>
      <t xml:space="preserve"> ist zu Festpreisen abzuwickeln - Ermittlung des Festpreiszuschlags</t>
    </r>
  </si>
  <si>
    <t>© Andreas Kropik - Eine komerzielle Verwertung wie Verkauf, Vertrieb oder Zurverfügungstellung dieses Tools ist untersagt. Eine Verlinkung auf die Seite bauwesen.at/tools ist zulässig.</t>
  </si>
  <si>
    <t>07a</t>
  </si>
  <si>
    <t>07b</t>
  </si>
  <si>
    <t>08a</t>
  </si>
  <si>
    <t>08b</t>
  </si>
  <si>
    <r>
      <t>In F</t>
    </r>
    <r>
      <rPr>
        <vertAlign val="subscript"/>
        <sz val="12"/>
        <color theme="1"/>
        <rFont val="Calibri"/>
        <family val="2"/>
        <scheme val="minor"/>
      </rPr>
      <t>x</t>
    </r>
    <r>
      <rPr>
        <sz val="12"/>
        <color theme="1"/>
        <rFont val="Calibri"/>
        <family val="2"/>
        <scheme val="minor"/>
      </rPr>
      <t xml:space="preserve">/07a erhalten Sie das </t>
    </r>
    <r>
      <rPr>
        <b/>
        <sz val="12"/>
        <color theme="1"/>
        <rFont val="Calibri"/>
        <family val="2"/>
        <scheme val="minor"/>
      </rPr>
      <t>Ergebnis</t>
    </r>
    <r>
      <rPr>
        <sz val="12"/>
        <color theme="1"/>
        <rFont val="Calibri"/>
        <family val="2"/>
        <scheme val="minor"/>
      </rPr>
      <t xml:space="preserve"> für denn Fall, dass eine </t>
    </r>
    <r>
      <rPr>
        <b/>
        <sz val="12"/>
        <color theme="1"/>
        <rFont val="Calibri"/>
        <family val="2"/>
        <scheme val="minor"/>
      </rPr>
      <t>hybride Preisvereinbarung</t>
    </r>
    <r>
      <rPr>
        <sz val="12"/>
        <color theme="1"/>
        <rFont val="Calibri"/>
        <family val="2"/>
        <scheme val="minor"/>
      </rPr>
      <t xml:space="preserve"> vorliegt und die Preisbasis der Umrechnung in der Phase der veränderlichen Preise das </t>
    </r>
    <r>
      <rPr>
        <b/>
        <sz val="12"/>
        <color theme="1"/>
        <rFont val="Calibri"/>
        <family val="2"/>
        <scheme val="minor"/>
      </rPr>
      <t>Ende der Angebotsfrist</t>
    </r>
    <r>
      <rPr>
        <sz val="12"/>
        <color theme="1"/>
        <rFont val="Calibri"/>
        <family val="2"/>
        <scheme val="minor"/>
      </rPr>
      <t xml:space="preserve"> ist.</t>
    </r>
  </si>
  <si>
    <t>Die weitere Berechnung berücksichtigt auch das Risiko des (temporären) Nichterreichens des Schwellenwerts. Dieser beträgt nach der ÖNORM B 2111:2007 2% (im Feld E/06 änderbar). Der Risikozuschlag ist rudimentär berechnet, er dient als Anhaltspunkt. Eigenen Überlegungen ist der Vorzug zu geben.</t>
  </si>
  <si>
    <r>
      <t>In F</t>
    </r>
    <r>
      <rPr>
        <vertAlign val="subscript"/>
        <sz val="12"/>
        <color theme="1"/>
        <rFont val="Calibri"/>
        <family val="2"/>
        <scheme val="minor"/>
      </rPr>
      <t>x</t>
    </r>
    <r>
      <rPr>
        <sz val="12"/>
        <color theme="1"/>
        <rFont val="Calibri"/>
        <family val="2"/>
        <scheme val="minor"/>
      </rPr>
      <t xml:space="preserve">/08a erhalten Sie das </t>
    </r>
    <r>
      <rPr>
        <b/>
        <sz val="12"/>
        <color theme="1"/>
        <rFont val="Calibri"/>
        <family val="2"/>
        <scheme val="minor"/>
      </rPr>
      <t>Ergebnis</t>
    </r>
    <r>
      <rPr>
        <sz val="12"/>
        <color theme="1"/>
        <rFont val="Calibri"/>
        <family val="2"/>
        <scheme val="minor"/>
      </rPr>
      <t xml:space="preserve"> für denn Fall, dass eine </t>
    </r>
    <r>
      <rPr>
        <b/>
        <sz val="12"/>
        <color theme="1"/>
        <rFont val="Calibri"/>
        <family val="2"/>
        <scheme val="minor"/>
      </rPr>
      <t>hybride Preisvereinbarung</t>
    </r>
    <r>
      <rPr>
        <sz val="12"/>
        <color theme="1"/>
        <rFont val="Calibri"/>
        <family val="2"/>
        <scheme val="minor"/>
      </rPr>
      <t xml:space="preserve"> vorliegt und die Preisbasis der Umrechnung in der Phase der veränderlichen Preise das </t>
    </r>
    <r>
      <rPr>
        <b/>
        <sz val="12"/>
        <color theme="1"/>
        <rFont val="Calibri"/>
        <family val="2"/>
        <scheme val="minor"/>
      </rPr>
      <t>Ende der Festpreisfrist</t>
    </r>
    <r>
      <rPr>
        <sz val="12"/>
        <color theme="1"/>
        <rFont val="Calibri"/>
        <family val="2"/>
        <scheme val="minor"/>
      </rPr>
      <t xml:space="preserve"> ist. Der Wert ist ebenfalls mit einem Risikozuschlag versehen (Risiko für die Wartezeit bis veränderliche Preise tatsächlich verrechenbar sind; siehe oben).</t>
    </r>
  </si>
  <si>
    <t>Für neuere Versionen siehe regelmäßig www.bauwesen.at/tools</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</si>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</sst>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quot; Mo&quot;"/>
    <numFmt numFmtId="166" formatCode="_-* #,##0_-;\-* #,##0_-;_-* &quot;-&quot;??_-;_-@_-"/>
    <numFmt numFmtId="167" formatCode="#,##0&quot; Mo Festpr.&quot;"/>
  </numFmts>
  <fonts count="4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b/>
      <sz val="9"/>
      <name val="Calibri"/>
      <family val="2"/>
      <scheme val="minor"/>
    </font>
    <font>
      <b/>
      <sz val="14"/>
      <color theme="1"/>
      <name val="Calibri"/>
      <family val="2"/>
      <scheme val="minor"/>
    </font>
    <font>
      <sz val="11"/>
      <color rgb="FF0070C0"/>
      <name val="Calibri"/>
      <family val="2"/>
      <scheme val="minor"/>
    </font>
    <font>
      <b/>
      <sz val="11"/>
      <color rgb="FF0070C0"/>
      <name val="Calibri"/>
      <family val="2"/>
      <scheme val="minor"/>
    </font>
    <font>
      <b/>
      <sz val="9"/>
      <color rgb="FF0070C0"/>
      <name val="Calibri"/>
      <family val="2"/>
      <scheme val="minor"/>
    </font>
    <font>
      <i/>
      <sz val="9"/>
      <color theme="1"/>
      <name val="Calibri"/>
      <family val="2"/>
      <scheme val="minor"/>
    </font>
    <font>
      <i/>
      <sz val="11"/>
      <color rgb="FF0070C0"/>
      <name val="Calibri"/>
      <family val="2"/>
      <scheme val="minor"/>
    </font>
    <font>
      <sz val="12"/>
      <color theme="1"/>
      <name val="Calibri"/>
      <family val="2"/>
      <scheme val="minor"/>
    </font>
    <font>
      <u/>
      <sz val="11"/>
      <color theme="10"/>
      <name val="Calibri"/>
      <family val="2"/>
      <scheme val="minor"/>
    </font>
    <font>
      <b/>
      <sz val="14"/>
      <color rgb="FFFF0000"/>
      <name val="Calibri"/>
      <family val="2"/>
      <scheme val="minor"/>
    </font>
    <font>
      <b/>
      <u/>
      <sz val="14"/>
      <color theme="10"/>
      <name val="Calibri"/>
      <family val="2"/>
      <scheme val="minor"/>
    </font>
    <font>
      <vertAlign val="subscript"/>
      <sz val="12"/>
      <color theme="1"/>
      <name val="Calibri"/>
      <family val="2"/>
      <scheme val="minor"/>
    </font>
    <font>
      <b/>
      <sz val="12"/>
      <color theme="1"/>
      <name val="Calibri"/>
      <family val="2"/>
      <scheme val="minor"/>
    </font>
    <font>
      <b/>
      <i/>
      <sz val="12"/>
      <color theme="1"/>
      <name val="Calibri"/>
      <family val="2"/>
      <scheme val="minor"/>
    </font>
    <font>
      <i/>
      <sz val="10"/>
      <color theme="1"/>
      <name val="Calibri"/>
      <family val="2"/>
      <scheme val="minor"/>
    </font>
    <font>
      <i/>
      <vertAlign val="subscript"/>
      <sz val="9"/>
      <color theme="1"/>
      <name val="Calibri"/>
      <family val="2"/>
      <scheme val="minor"/>
    </font>
    <font>
      <sz val="11"/>
      <color rgb="FF7030A0"/>
      <name val="Calibri"/>
      <family val="2"/>
      <scheme val="minor"/>
    </font>
    <font>
      <sz val="9"/>
      <color rgb="FF7030A0"/>
      <name val="Calibri"/>
      <family val="2"/>
      <scheme val="minor"/>
    </font>
    <font>
      <sz val="11"/>
      <color theme="0"/>
      <name val="Calibri"/>
      <family val="2"/>
      <scheme val="minor"/>
    </font>
    <font>
      <sz val="11"/>
      <name val="Calibri"/>
      <family val="2"/>
      <scheme val="minor"/>
    </font>
    <font>
      <b/>
      <sz val="12"/>
      <color rgb="FF0070C0"/>
      <name val="Calibri"/>
      <family val="2"/>
      <scheme val="minor"/>
    </font>
    <font>
      <sz val="12"/>
      <color rgb="FF0070C0"/>
      <name val="Calibri"/>
      <family val="2"/>
      <scheme val="minor"/>
    </font>
    <font>
      <b/>
      <sz val="12"/>
      <name val="Calibri"/>
      <family val="2"/>
      <scheme val="minor"/>
    </font>
    <font>
      <sz val="12"/>
      <name val="Calibri"/>
      <family val="2"/>
      <scheme val="minor"/>
    </font>
    <font>
      <b/>
      <sz val="11"/>
      <name val="Calibri"/>
      <family val="2"/>
      <scheme val="minor"/>
    </font>
    <font>
      <sz val="14"/>
      <color theme="1"/>
      <name val="Calibri"/>
      <family val="2"/>
      <scheme val="minor"/>
    </font>
    <font>
      <b/>
      <i/>
      <sz val="14"/>
      <color theme="1"/>
      <name val="Calibri"/>
      <family val="2"/>
      <scheme val="minor"/>
    </font>
    <font>
      <sz val="11"/>
      <color theme="8" tint="-0.499984740745262"/>
      <name val="Calibri"/>
      <family val="2"/>
      <scheme val="minor"/>
    </font>
    <font>
      <b/>
      <sz val="11"/>
      <color theme="8" tint="-0.499984740745262"/>
      <name val="Calibri"/>
      <family val="2"/>
      <scheme val="minor"/>
    </font>
    <font>
      <sz val="10"/>
      <color theme="8" tint="-0.499984740745262"/>
      <name val="Calibri"/>
      <family val="2"/>
      <scheme val="minor"/>
    </font>
    <font>
      <i/>
      <sz val="9"/>
      <color theme="8" tint="-0.499984740745262"/>
      <name val="Calibri"/>
      <family val="2"/>
      <scheme val="minor"/>
    </font>
    <font>
      <b/>
      <sz val="12"/>
      <color theme="8" tint="-0.499984740745262"/>
      <name val="Calibri"/>
      <family val="2"/>
      <scheme val="minor"/>
    </font>
    <font>
      <b/>
      <sz val="9"/>
      <color theme="8" tint="-0.499984740745262"/>
      <name val="Calibri"/>
      <family val="2"/>
      <scheme val="minor"/>
    </font>
    <font>
      <b/>
      <sz val="12"/>
      <color rgb="FFFF0000"/>
      <name val="Calibri"/>
      <family val="2"/>
      <scheme val="minor"/>
    </font>
    <font>
      <i/>
      <sz val="10"/>
      <color theme="8" tint="-0.499984740745262"/>
      <name val="Calibri"/>
      <family val="2"/>
      <scheme val="minor"/>
    </font>
    <font>
      <sz val="9"/>
      <color theme="8" tint="-0.499984740745262"/>
      <name val="Calibri"/>
      <family val="2"/>
      <scheme val="minor"/>
    </font>
    <font>
      <b/>
      <u/>
      <sz val="11"/>
      <color theme="10"/>
      <name val="Calibri"/>
      <family val="2"/>
      <scheme val="minor"/>
    </font>
    <font>
      <i/>
      <sz val="11"/>
      <name val="Calibri"/>
      <family val="2"/>
      <scheme val="minor"/>
    </font>
    <font>
      <sz val="11"/>
      <color theme="1" tint="0.34998626667073579"/>
      <name val="Calibri"/>
      <family val="2"/>
      <scheme val="minor"/>
    </font>
    <font>
      <sz val="12"/>
      <color theme="1" tint="0.34998626667073579"/>
      <name val="Calibri"/>
      <family val="2"/>
      <scheme val="minor"/>
    </font>
    <font>
      <b/>
      <sz val="11"/>
      <color theme="1" tint="0.34998626667073579"/>
      <name val="Calibri"/>
      <family val="2"/>
      <scheme val="minor"/>
    </font>
    <font>
      <b/>
      <sz val="12"/>
      <color theme="1" tint="0.34998626667073579"/>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rgb="FFFFFF00"/>
        <bgColor indexed="64"/>
      </patternFill>
    </fill>
    <fill>
      <patternFill patternType="darkHorizontal">
        <bgColor rgb="FFFFFF00"/>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cellStyleXfs>
  <cellXfs count="373">
    <xf numFmtId="0" fontId="0" fillId="0" borderId="0" xfId="0"/>
    <xf numFmtId="10" fontId="0" fillId="0" borderId="0" xfId="0" applyNumberFormat="1"/>
    <xf numFmtId="9" fontId="0" fillId="0" borderId="0" xfId="0" applyNumberFormat="1"/>
    <xf numFmtId="0" fontId="0" fillId="0" borderId="0" xfId="0" applyFill="1"/>
    <xf numFmtId="0" fontId="0" fillId="0" borderId="4" xfId="0" applyBorder="1"/>
    <xf numFmtId="0" fontId="0" fillId="0" borderId="0" xfId="0" applyBorder="1"/>
    <xf numFmtId="0" fontId="0" fillId="0" borderId="5" xfId="0" applyBorder="1"/>
    <xf numFmtId="10" fontId="0" fillId="0" borderId="4" xfId="1" applyNumberFormat="1" applyFont="1" applyBorder="1"/>
    <xf numFmtId="0" fontId="0" fillId="0" borderId="13" xfId="0" applyBorder="1"/>
    <xf numFmtId="0" fontId="0" fillId="0" borderId="1" xfId="0" applyBorder="1"/>
    <xf numFmtId="10" fontId="6" fillId="0" borderId="0" xfId="1" applyNumberFormat="1" applyFont="1" applyAlignment="1">
      <alignment vertical="center" wrapText="1"/>
    </xf>
    <xf numFmtId="0" fontId="0" fillId="0" borderId="2" xfId="0" applyBorder="1"/>
    <xf numFmtId="10" fontId="7" fillId="0" borderId="0" xfId="1" applyNumberFormat="1" applyFont="1" applyBorder="1" applyAlignment="1">
      <alignment horizontal="center" vertical="center" wrapText="1"/>
    </xf>
    <xf numFmtId="0" fontId="0" fillId="0" borderId="6" xfId="0" applyBorder="1"/>
    <xf numFmtId="0" fontId="0" fillId="0" borderId="7" xfId="0" applyBorder="1"/>
    <xf numFmtId="10" fontId="0" fillId="0" borderId="0" xfId="0" applyNumberFormat="1" applyBorder="1"/>
    <xf numFmtId="10" fontId="9" fillId="0" borderId="0" xfId="0" applyNumberFormat="1" applyFont="1" applyBorder="1"/>
    <xf numFmtId="0" fontId="12" fillId="0" borderId="6" xfId="0" applyFont="1" applyFill="1" applyBorder="1" applyAlignment="1">
      <alignment horizontal="center"/>
    </xf>
    <xf numFmtId="0" fontId="12" fillId="0" borderId="14" xfId="0" applyFont="1" applyFill="1" applyBorder="1" applyAlignment="1">
      <alignment horizontal="center"/>
    </xf>
    <xf numFmtId="9" fontId="12" fillId="0" borderId="6" xfId="0" applyNumberFormat="1" applyFont="1" applyFill="1" applyBorder="1" applyAlignment="1">
      <alignment horizontal="center"/>
    </xf>
    <xf numFmtId="9" fontId="12" fillId="0" borderId="14" xfId="0" applyNumberFormat="1" applyFont="1" applyFill="1" applyBorder="1" applyAlignment="1">
      <alignment horizontal="center"/>
    </xf>
    <xf numFmtId="9" fontId="12" fillId="0" borderId="7" xfId="0" applyNumberFormat="1" applyFont="1" applyFill="1" applyBorder="1" applyAlignment="1">
      <alignment horizontal="center"/>
    </xf>
    <xf numFmtId="0" fontId="9" fillId="0" borderId="0" xfId="0" applyFont="1" applyAlignment="1">
      <alignment horizontal="left" vertical="top" wrapText="1"/>
    </xf>
    <xf numFmtId="9" fontId="0" fillId="0" borderId="0" xfId="0" applyNumberFormat="1" applyFill="1"/>
    <xf numFmtId="9" fontId="0" fillId="0" borderId="12" xfId="0" applyNumberFormat="1" applyBorder="1"/>
    <xf numFmtId="10" fontId="0" fillId="0" borderId="13" xfId="0" applyNumberFormat="1" applyBorder="1"/>
    <xf numFmtId="0" fontId="0" fillId="0" borderId="12" xfId="0" applyBorder="1" applyAlignment="1">
      <alignment horizontal="center"/>
    </xf>
    <xf numFmtId="0" fontId="0" fillId="0" borderId="13" xfId="0" applyBorder="1" applyAlignment="1">
      <alignment horizontal="center"/>
    </xf>
    <xf numFmtId="0" fontId="0" fillId="0" borderId="13" xfId="0" applyFill="1" applyBorder="1" applyAlignment="1">
      <alignment horizontal="center"/>
    </xf>
    <xf numFmtId="0" fontId="0" fillId="0" borderId="14" xfId="0" quotePrefix="1" applyBorder="1" applyAlignment="1">
      <alignment horizontal="center"/>
    </xf>
    <xf numFmtId="0" fontId="0" fillId="0" borderId="15" xfId="0" quotePrefix="1" applyBorder="1" applyAlignment="1">
      <alignment horizontal="center"/>
    </xf>
    <xf numFmtId="0" fontId="0" fillId="0" borderId="12" xfId="0" quotePrefix="1" applyBorder="1" applyAlignment="1">
      <alignment horizontal="center"/>
    </xf>
    <xf numFmtId="0" fontId="14" fillId="0" borderId="0" xfId="0" applyFont="1"/>
    <xf numFmtId="0" fontId="8" fillId="0" borderId="4" xfId="0" applyFont="1" applyBorder="1" applyAlignment="1" applyProtection="1"/>
    <xf numFmtId="0" fontId="8" fillId="0" borderId="0" xfId="0" applyFont="1" applyBorder="1" applyAlignment="1" applyProtection="1"/>
    <xf numFmtId="0" fontId="14" fillId="0" borderId="0" xfId="0" applyFont="1" applyBorder="1"/>
    <xf numFmtId="0" fontId="14" fillId="0" borderId="5" xfId="0" applyFont="1" applyBorder="1"/>
    <xf numFmtId="0" fontId="14" fillId="0" borderId="1" xfId="0" applyFont="1" applyBorder="1"/>
    <xf numFmtId="0" fontId="14" fillId="0" borderId="2" xfId="0" applyFont="1" applyBorder="1"/>
    <xf numFmtId="0" fontId="14" fillId="0" borderId="3" xfId="0" applyFont="1" applyBorder="1"/>
    <xf numFmtId="0" fontId="14" fillId="0" borderId="4" xfId="0" applyFont="1" applyBorder="1"/>
    <xf numFmtId="0" fontId="14" fillId="0" borderId="6" xfId="0" applyFont="1" applyBorder="1"/>
    <xf numFmtId="0" fontId="14" fillId="0" borderId="7" xfId="0" applyFont="1" applyBorder="1"/>
    <xf numFmtId="0" fontId="14" fillId="0" borderId="8" xfId="0" applyFont="1" applyBorder="1"/>
    <xf numFmtId="0" fontId="19" fillId="0" borderId="2" xfId="0" applyFont="1" applyBorder="1"/>
    <xf numFmtId="0" fontId="19" fillId="0" borderId="0" xfId="0" applyFont="1" applyBorder="1"/>
    <xf numFmtId="0" fontId="14" fillId="0" borderId="4" xfId="0" applyFont="1" applyBorder="1" applyAlignment="1">
      <alignment vertical="top" wrapText="1"/>
    </xf>
    <xf numFmtId="0" fontId="14" fillId="0" borderId="0" xfId="0" applyFont="1" applyBorder="1" applyAlignment="1">
      <alignment vertical="top" wrapText="1"/>
    </xf>
    <xf numFmtId="0" fontId="14" fillId="0" borderId="5" xfId="0" applyFont="1" applyBorder="1" applyAlignment="1">
      <alignment vertical="top" wrapText="1"/>
    </xf>
    <xf numFmtId="0" fontId="14" fillId="0" borderId="4" xfId="0" applyFont="1" applyBorder="1" applyAlignment="1">
      <alignment horizontal="center" vertical="top" wrapText="1"/>
    </xf>
    <xf numFmtId="0" fontId="14" fillId="0" borderId="0" xfId="0" applyFont="1" applyBorder="1" applyAlignment="1">
      <alignment horizontal="center" vertical="top" wrapText="1"/>
    </xf>
    <xf numFmtId="0" fontId="14" fillId="0" borderId="5" xfId="0" applyFont="1" applyBorder="1" applyAlignment="1">
      <alignment horizontal="center" vertical="top" wrapText="1"/>
    </xf>
    <xf numFmtId="0" fontId="14" fillId="0" borderId="4" xfId="0" applyFont="1" applyBorder="1" applyAlignment="1">
      <alignment vertical="top"/>
    </xf>
    <xf numFmtId="0" fontId="14" fillId="0" borderId="0" xfId="0" applyFont="1" applyBorder="1" applyAlignment="1">
      <alignment vertical="top"/>
    </xf>
    <xf numFmtId="0" fontId="14" fillId="0" borderId="5" xfId="0" applyFont="1" applyBorder="1" applyAlignment="1">
      <alignment vertical="top"/>
    </xf>
    <xf numFmtId="9" fontId="0" fillId="2" borderId="13" xfId="1" applyFont="1" applyFill="1" applyBorder="1" applyProtection="1">
      <protection locked="0"/>
    </xf>
    <xf numFmtId="164" fontId="0" fillId="2" borderId="4" xfId="1" applyNumberFormat="1" applyFont="1" applyFill="1" applyBorder="1" applyProtection="1">
      <protection locked="0"/>
    </xf>
    <xf numFmtId="164" fontId="0" fillId="2" borderId="13" xfId="1" applyNumberFormat="1" applyFont="1" applyFill="1" applyBorder="1" applyProtection="1">
      <protection locked="0"/>
    </xf>
    <xf numFmtId="164" fontId="0" fillId="2" borderId="0" xfId="1" applyNumberFormat="1" applyFont="1" applyFill="1" applyBorder="1" applyProtection="1">
      <protection locked="0"/>
    </xf>
    <xf numFmtId="9" fontId="0" fillId="2" borderId="9" xfId="0" applyNumberFormat="1" applyFill="1" applyBorder="1" applyProtection="1">
      <protection locked="0"/>
    </xf>
    <xf numFmtId="9" fontId="0" fillId="2" borderId="15" xfId="0" applyNumberFormat="1" applyFill="1" applyBorder="1" applyProtection="1">
      <protection locked="0"/>
    </xf>
    <xf numFmtId="9" fontId="0" fillId="2" borderId="10" xfId="0" applyNumberFormat="1" applyFill="1" applyBorder="1" applyProtection="1">
      <protection locked="0"/>
    </xf>
    <xf numFmtId="0" fontId="21" fillId="0" borderId="9" xfId="0" applyFont="1" applyBorder="1"/>
    <xf numFmtId="0" fontId="0" fillId="0" borderId="10" xfId="0" applyBorder="1"/>
    <xf numFmtId="164" fontId="0" fillId="2" borderId="1" xfId="1" applyNumberFormat="1" applyFont="1" applyFill="1" applyBorder="1" applyProtection="1">
      <protection locked="0"/>
    </xf>
    <xf numFmtId="164" fontId="0" fillId="2" borderId="12" xfId="1" applyNumberFormat="1" applyFont="1" applyFill="1" applyBorder="1" applyProtection="1">
      <protection locked="0"/>
    </xf>
    <xf numFmtId="164" fontId="0" fillId="2" borderId="2" xfId="1" applyNumberFormat="1" applyFont="1" applyFill="1" applyBorder="1" applyProtection="1">
      <protection locked="0"/>
    </xf>
    <xf numFmtId="164" fontId="0" fillId="2" borderId="6" xfId="1" applyNumberFormat="1" applyFont="1" applyFill="1" applyBorder="1" applyProtection="1">
      <protection locked="0"/>
    </xf>
    <xf numFmtId="164" fontId="0" fillId="2" borderId="14" xfId="1" applyNumberFormat="1" applyFont="1" applyFill="1" applyBorder="1" applyProtection="1">
      <protection locked="0"/>
    </xf>
    <xf numFmtId="164" fontId="0" fillId="2" borderId="7" xfId="1" applyNumberFormat="1" applyFont="1" applyFill="1" applyBorder="1" applyProtection="1">
      <protection locked="0"/>
    </xf>
    <xf numFmtId="9" fontId="12" fillId="0" borderId="13" xfId="0" applyNumberFormat="1" applyFont="1" applyFill="1" applyBorder="1" applyAlignment="1">
      <alignment horizontal="center"/>
    </xf>
    <xf numFmtId="10" fontId="0" fillId="0" borderId="12" xfId="0" applyNumberFormat="1" applyBorder="1"/>
    <xf numFmtId="10" fontId="0" fillId="0" borderId="14" xfId="0" applyNumberFormat="1" applyBorder="1"/>
    <xf numFmtId="0" fontId="0" fillId="0" borderId="13" xfId="0" quotePrefix="1" applyFill="1" applyBorder="1" applyAlignment="1">
      <alignment horizontal="center"/>
    </xf>
    <xf numFmtId="0" fontId="10" fillId="0" borderId="0" xfId="0" applyFont="1" applyFill="1" applyBorder="1"/>
    <xf numFmtId="0" fontId="9" fillId="0" borderId="4" xfId="0" applyFont="1" applyFill="1" applyBorder="1"/>
    <xf numFmtId="0" fontId="0" fillId="0" borderId="0" xfId="0" applyFill="1" applyBorder="1"/>
    <xf numFmtId="0" fontId="0" fillId="0" borderId="5" xfId="0" applyFill="1" applyBorder="1"/>
    <xf numFmtId="0" fontId="9" fillId="0" borderId="0" xfId="0" applyFont="1" applyFill="1" applyBorder="1"/>
    <xf numFmtId="0" fontId="0" fillId="0" borderId="0" xfId="0" quotePrefix="1" applyBorder="1" applyAlignment="1">
      <alignment horizontal="center"/>
    </xf>
    <xf numFmtId="0" fontId="26" fillId="0" borderId="10" xfId="0" applyFont="1" applyBorder="1"/>
    <xf numFmtId="10" fontId="10" fillId="0" borderId="0" xfId="0" applyNumberFormat="1" applyFont="1" applyFill="1" applyBorder="1"/>
    <xf numFmtId="0" fontId="0" fillId="0" borderId="4" xfId="0" quotePrefix="1" applyFill="1" applyBorder="1" applyAlignment="1">
      <alignment horizontal="center"/>
    </xf>
    <xf numFmtId="0" fontId="0" fillId="0" borderId="4" xfId="0" quotePrefix="1" applyBorder="1" applyAlignment="1">
      <alignment horizontal="center"/>
    </xf>
    <xf numFmtId="0" fontId="9" fillId="0" borderId="0" xfId="0" applyFont="1" applyBorder="1"/>
    <xf numFmtId="10" fontId="11" fillId="0" borderId="0" xfId="1" applyNumberFormat="1" applyFont="1" applyBorder="1" applyAlignment="1">
      <alignment horizontal="center" vertical="center" wrapText="1"/>
    </xf>
    <xf numFmtId="0" fontId="0" fillId="0" borderId="9" xfId="0" quotePrefix="1" applyBorder="1" applyAlignment="1">
      <alignment horizontal="center"/>
    </xf>
    <xf numFmtId="0" fontId="0" fillId="0" borderId="4" xfId="0" applyFill="1" applyBorder="1"/>
    <xf numFmtId="0" fontId="9" fillId="0" borderId="7" xfId="0" applyFont="1" applyFill="1" applyBorder="1"/>
    <xf numFmtId="0" fontId="0" fillId="6" borderId="0" xfId="0" applyFill="1" applyBorder="1"/>
    <xf numFmtId="0" fontId="9" fillId="6" borderId="0" xfId="0" applyFont="1" applyFill="1" applyBorder="1"/>
    <xf numFmtId="10" fontId="7" fillId="0" borderId="0" xfId="1" applyNumberFormat="1" applyFont="1" applyFill="1" applyBorder="1" applyAlignment="1">
      <alignment horizontal="center" vertical="center" wrapText="1"/>
    </xf>
    <xf numFmtId="167" fontId="0" fillId="0" borderId="0" xfId="0" applyNumberFormat="1" applyFill="1" applyBorder="1" applyAlignment="1">
      <alignment horizontal="center" vertical="top" textRotation="180"/>
    </xf>
    <xf numFmtId="10" fontId="13" fillId="0" borderId="0" xfId="0" applyNumberFormat="1" applyFont="1" applyFill="1" applyBorder="1"/>
    <xf numFmtId="0" fontId="9" fillId="0" borderId="1" xfId="0" applyFont="1" applyFill="1" applyBorder="1"/>
    <xf numFmtId="0" fontId="9" fillId="0" borderId="2" xfId="0" applyFont="1" applyFill="1" applyBorder="1"/>
    <xf numFmtId="10" fontId="9" fillId="0" borderId="2" xfId="0" applyNumberFormat="1" applyFont="1" applyFill="1" applyBorder="1"/>
    <xf numFmtId="0" fontId="9" fillId="0" borderId="6" xfId="0" applyFont="1" applyFill="1" applyBorder="1"/>
    <xf numFmtId="10" fontId="9" fillId="0" borderId="7" xfId="0" applyNumberFormat="1" applyFont="1" applyFill="1" applyBorder="1"/>
    <xf numFmtId="10" fontId="27" fillId="0" borderId="0" xfId="0" applyNumberFormat="1" applyFont="1" applyFill="1" applyBorder="1"/>
    <xf numFmtId="10" fontId="28" fillId="0" borderId="3" xfId="0" applyNumberFormat="1" applyFont="1" applyFill="1" applyBorder="1"/>
    <xf numFmtId="10" fontId="28" fillId="0" borderId="5" xfId="0" applyNumberFormat="1" applyFont="1" applyFill="1" applyBorder="1"/>
    <xf numFmtId="0" fontId="29" fillId="6" borderId="2" xfId="0" applyFont="1" applyFill="1" applyBorder="1"/>
    <xf numFmtId="0" fontId="26" fillId="6" borderId="2" xfId="0" applyFont="1" applyFill="1" applyBorder="1"/>
    <xf numFmtId="0" fontId="29" fillId="7" borderId="2" xfId="0" applyFont="1" applyFill="1" applyBorder="1"/>
    <xf numFmtId="0" fontId="26" fillId="7" borderId="2" xfId="0" applyFont="1" applyFill="1" applyBorder="1"/>
    <xf numFmtId="0" fontId="19" fillId="0" borderId="0" xfId="0" applyFont="1" applyBorder="1" applyAlignment="1">
      <alignment vertical="top"/>
    </xf>
    <xf numFmtId="0" fontId="0" fillId="0" borderId="9" xfId="0" applyBorder="1"/>
    <xf numFmtId="165" fontId="0" fillId="0" borderId="10" xfId="0" applyNumberFormat="1" applyBorder="1"/>
    <xf numFmtId="10" fontId="0" fillId="0" borderId="10" xfId="0" applyNumberFormat="1" applyBorder="1"/>
    <xf numFmtId="165" fontId="0" fillId="0" borderId="7" xfId="0" applyNumberFormat="1" applyBorder="1"/>
    <xf numFmtId="9" fontId="26" fillId="2" borderId="10" xfId="0" applyNumberFormat="1" applyFont="1" applyFill="1" applyBorder="1" applyProtection="1">
      <protection locked="0"/>
    </xf>
    <xf numFmtId="10" fontId="6" fillId="0" borderId="15" xfId="1" applyNumberFormat="1" applyFont="1" applyFill="1" applyBorder="1" applyAlignment="1">
      <alignment horizontal="center" vertical="center" wrapText="1"/>
    </xf>
    <xf numFmtId="10" fontId="7" fillId="0" borderId="15" xfId="1" applyNumberFormat="1" applyFont="1" applyFill="1" applyBorder="1" applyAlignment="1">
      <alignment horizontal="center" vertical="center" wrapText="1"/>
    </xf>
    <xf numFmtId="10" fontId="28" fillId="0" borderId="0" xfId="0" applyNumberFormat="1" applyFont="1" applyFill="1" applyBorder="1"/>
    <xf numFmtId="0" fontId="32" fillId="0" borderId="0" xfId="0" applyFont="1" applyBorder="1" applyAlignment="1">
      <alignment horizontal="left" vertical="top" wrapText="1"/>
    </xf>
    <xf numFmtId="0" fontId="8" fillId="0" borderId="0" xfId="0" applyFont="1" applyBorder="1" applyAlignment="1">
      <alignment horizontal="left" vertical="center"/>
    </xf>
    <xf numFmtId="0" fontId="17" fillId="0" borderId="0" xfId="3" applyFont="1" applyBorder="1" applyAlignment="1">
      <alignment horizontal="center"/>
    </xf>
    <xf numFmtId="17" fontId="25" fillId="0" borderId="6" xfId="0" applyNumberFormat="1" applyFont="1" applyFill="1" applyBorder="1" applyAlignment="1" applyProtection="1">
      <alignment vertical="center"/>
    </xf>
    <xf numFmtId="0" fontId="12" fillId="0" borderId="7" xfId="0" applyFont="1" applyFill="1" applyBorder="1" applyAlignment="1">
      <alignment horizontal="center"/>
    </xf>
    <xf numFmtId="10" fontId="0" fillId="0" borderId="0" xfId="1" applyNumberFormat="1" applyFont="1" applyBorder="1"/>
    <xf numFmtId="17" fontId="0" fillId="2" borderId="0" xfId="0" applyNumberFormat="1" applyFill="1" applyBorder="1" applyProtection="1">
      <protection locked="0"/>
    </xf>
    <xf numFmtId="0" fontId="3" fillId="0" borderId="0" xfId="0" applyFont="1" applyFill="1" applyBorder="1" applyAlignment="1">
      <alignment horizontal="center"/>
    </xf>
    <xf numFmtId="10" fontId="30" fillId="0" borderId="0" xfId="0" applyNumberFormat="1" applyFont="1" applyFill="1" applyBorder="1"/>
    <xf numFmtId="10" fontId="29" fillId="0" borderId="0" xfId="0" applyNumberFormat="1" applyFont="1" applyFill="1" applyBorder="1"/>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6" fillId="0" borderId="13" xfId="0" applyFont="1" applyBorder="1" applyAlignment="1">
      <alignment horizontal="center" vertical="center" wrapText="1"/>
    </xf>
    <xf numFmtId="9" fontId="37" fillId="0" borderId="9" xfId="0" applyNumberFormat="1" applyFont="1" applyFill="1" applyBorder="1" applyAlignment="1">
      <alignment horizontal="center"/>
    </xf>
    <xf numFmtId="9" fontId="37" fillId="0" borderId="15" xfId="0" applyNumberFormat="1" applyFont="1" applyFill="1" applyBorder="1" applyAlignment="1">
      <alignment horizontal="center"/>
    </xf>
    <xf numFmtId="9" fontId="34" fillId="0" borderId="0" xfId="0" applyNumberFormat="1" applyFont="1" applyFill="1" applyBorder="1"/>
    <xf numFmtId="9" fontId="34" fillId="0" borderId="5" xfId="0" applyNumberFormat="1" applyFont="1" applyFill="1" applyBorder="1"/>
    <xf numFmtId="10" fontId="34" fillId="0" borderId="13" xfId="0" applyNumberFormat="1" applyFont="1" applyBorder="1"/>
    <xf numFmtId="10" fontId="34" fillId="0" borderId="2" xfId="0" applyNumberFormat="1" applyFont="1" applyBorder="1"/>
    <xf numFmtId="10" fontId="34" fillId="0" borderId="12" xfId="0" applyNumberFormat="1" applyFont="1" applyBorder="1"/>
    <xf numFmtId="10" fontId="34" fillId="0" borderId="3" xfId="0" applyNumberFormat="1" applyFont="1" applyBorder="1"/>
    <xf numFmtId="10" fontId="34" fillId="0" borderId="14" xfId="0" applyNumberFormat="1" applyFont="1" applyBorder="1"/>
    <xf numFmtId="10" fontId="34" fillId="0" borderId="7" xfId="0" applyNumberFormat="1" applyFont="1" applyBorder="1"/>
    <xf numFmtId="10" fontId="34" fillId="0" borderId="8" xfId="0" applyNumberFormat="1" applyFont="1" applyBorder="1"/>
    <xf numFmtId="17" fontId="34" fillId="0" borderId="13" xfId="0" applyNumberFormat="1" applyFont="1" applyBorder="1"/>
    <xf numFmtId="166" fontId="34" fillId="0" borderId="13" xfId="2" applyNumberFormat="1" applyFont="1" applyFill="1" applyBorder="1" applyAlignment="1" applyProtection="1">
      <alignment horizontal="center" vertical="center"/>
    </xf>
    <xf numFmtId="10" fontId="34" fillId="0" borderId="0" xfId="0" applyNumberFormat="1" applyFont="1" applyBorder="1"/>
    <xf numFmtId="166" fontId="34" fillId="2" borderId="13" xfId="2" applyNumberFormat="1" applyFont="1" applyFill="1" applyBorder="1" applyAlignment="1" applyProtection="1">
      <alignment horizontal="center" vertical="center"/>
      <protection locked="0"/>
    </xf>
    <xf numFmtId="17" fontId="34" fillId="0" borderId="14" xfId="0" applyNumberFormat="1" applyFont="1" applyBorder="1"/>
    <xf numFmtId="0" fontId="35" fillId="0" borderId="12" xfId="0" applyFont="1" applyFill="1" applyBorder="1" applyAlignment="1">
      <alignment horizontal="center"/>
    </xf>
    <xf numFmtId="10" fontId="34" fillId="0" borderId="15" xfId="0" applyNumberFormat="1" applyFont="1" applyBorder="1"/>
    <xf numFmtId="10" fontId="34" fillId="0" borderId="11" xfId="0" applyNumberFormat="1" applyFont="1" applyBorder="1"/>
    <xf numFmtId="10" fontId="38" fillId="0" borderId="13" xfId="0" applyNumberFormat="1" applyFont="1" applyFill="1" applyBorder="1"/>
    <xf numFmtId="165" fontId="34" fillId="0" borderId="9" xfId="0" applyNumberFormat="1" applyFont="1" applyFill="1" applyBorder="1" applyAlignment="1">
      <alignment vertical="top"/>
    </xf>
    <xf numFmtId="10" fontId="39" fillId="0" borderId="11" xfId="1" quotePrefix="1" applyNumberFormat="1" applyFont="1" applyBorder="1" applyAlignment="1">
      <alignment vertical="top" wrapText="1"/>
    </xf>
    <xf numFmtId="165" fontId="34" fillId="0" borderId="9" xfId="0" applyNumberFormat="1" applyFont="1" applyFill="1" applyBorder="1" applyAlignment="1">
      <alignment horizontal="center" vertical="top"/>
    </xf>
    <xf numFmtId="10" fontId="39" fillId="0" borderId="11" xfId="1" applyNumberFormat="1" applyFont="1" applyBorder="1" applyAlignment="1">
      <alignment horizontal="center" vertical="center" wrapText="1"/>
    </xf>
    <xf numFmtId="0" fontId="6" fillId="0" borderId="9" xfId="0" applyFont="1" applyBorder="1" applyAlignment="1">
      <alignment horizontal="left" vertical="top"/>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7" fillId="0" borderId="9" xfId="3" applyFont="1" applyBorder="1" applyAlignment="1" applyProtection="1">
      <alignment horizontal="center"/>
    </xf>
    <xf numFmtId="0" fontId="17" fillId="0" borderId="10" xfId="3" applyFont="1" applyBorder="1" applyAlignment="1" applyProtection="1">
      <alignment horizontal="center"/>
    </xf>
    <xf numFmtId="0" fontId="17" fillId="0" borderId="11" xfId="3" applyFont="1" applyBorder="1" applyAlignment="1" applyProtection="1">
      <alignment horizontal="center"/>
    </xf>
    <xf numFmtId="0" fontId="44" fillId="0" borderId="9" xfId="3" applyFont="1" applyBorder="1" applyAlignment="1" applyProtection="1">
      <alignment horizontal="center" vertical="center"/>
    </xf>
    <xf numFmtId="14" fontId="44" fillId="0" borderId="11" xfId="3" applyNumberFormat="1" applyFont="1" applyBorder="1" applyAlignment="1" applyProtection="1">
      <alignment horizontal="center" vertical="center"/>
    </xf>
    <xf numFmtId="0" fontId="43" fillId="0" borderId="0" xfId="3" applyFont="1" applyBorder="1" applyAlignment="1">
      <alignment horizontal="center"/>
    </xf>
    <xf numFmtId="0" fontId="8" fillId="0" borderId="2" xfId="0" applyFont="1" applyBorder="1" applyAlignment="1"/>
    <xf numFmtId="0" fontId="34" fillId="0" borderId="4" xfId="0" applyFont="1" applyBorder="1" applyAlignment="1">
      <alignment horizontal="center" vertical="center" wrapText="1"/>
    </xf>
    <xf numFmtId="0" fontId="34" fillId="2" borderId="5" xfId="0" applyFont="1" applyFill="1" applyBorder="1" applyAlignment="1" applyProtection="1">
      <alignment horizontal="center" vertical="center" wrapText="1"/>
      <protection locked="0"/>
    </xf>
    <xf numFmtId="0" fontId="43" fillId="0" borderId="4" xfId="3" applyFont="1" applyBorder="1" applyAlignment="1">
      <alignment horizontal="center"/>
    </xf>
    <xf numFmtId="0" fontId="43" fillId="0" borderId="5" xfId="3" applyFont="1" applyBorder="1" applyAlignment="1">
      <alignment horizontal="center"/>
    </xf>
    <xf numFmtId="0" fontId="0" fillId="0" borderId="2" xfId="0" applyBorder="1" applyAlignment="1" applyProtection="1">
      <alignment horizontal="left"/>
      <protection hidden="1"/>
    </xf>
    <xf numFmtId="0" fontId="9" fillId="0" borderId="2" xfId="0" applyFont="1" applyBorder="1" applyAlignment="1" applyProtection="1">
      <alignment horizontal="left"/>
      <protection hidden="1"/>
    </xf>
    <xf numFmtId="0" fontId="0" fillId="0" borderId="0" xfId="0" applyProtection="1">
      <protection hidden="1"/>
    </xf>
    <xf numFmtId="0" fontId="5" fillId="0" borderId="4" xfId="0" applyFont="1" applyBorder="1" applyAlignment="1" applyProtection="1">
      <alignment horizontal="center" vertical="center" wrapText="1"/>
      <protection hidden="1"/>
    </xf>
    <xf numFmtId="9" fontId="0" fillId="0" borderId="4" xfId="0" applyNumberFormat="1" applyBorder="1" applyProtection="1">
      <protection hidden="1"/>
    </xf>
    <xf numFmtId="9" fontId="0" fillId="0" borderId="0" xfId="0" applyNumberFormat="1" applyBorder="1" applyProtection="1">
      <protection hidden="1"/>
    </xf>
    <xf numFmtId="9" fontId="23" fillId="0" borderId="4" xfId="0" applyNumberFormat="1" applyFont="1" applyBorder="1" applyProtection="1">
      <protection hidden="1"/>
    </xf>
    <xf numFmtId="9" fontId="23" fillId="0" borderId="0" xfId="0" applyNumberFormat="1" applyFont="1" applyBorder="1" applyProtection="1">
      <protection hidden="1"/>
    </xf>
    <xf numFmtId="10" fontId="0" fillId="0" borderId="4" xfId="0" applyNumberFormat="1" applyFill="1" applyBorder="1" applyProtection="1">
      <protection hidden="1"/>
    </xf>
    <xf numFmtId="9" fontId="0" fillId="0" borderId="0" xfId="0" applyNumberFormat="1" applyFill="1" applyBorder="1" applyProtection="1">
      <protection hidden="1"/>
    </xf>
    <xf numFmtId="9" fontId="0" fillId="0" borderId="5" xfId="0" applyNumberFormat="1" applyFill="1" applyBorder="1" applyProtection="1">
      <protection hidden="1"/>
    </xf>
    <xf numFmtId="10" fontId="9" fillId="0" borderId="4" xfId="0" applyNumberFormat="1" applyFont="1" applyFill="1" applyBorder="1" applyProtection="1">
      <protection hidden="1"/>
    </xf>
    <xf numFmtId="9" fontId="9" fillId="0" borderId="0" xfId="0" applyNumberFormat="1" applyFont="1" applyFill="1" applyBorder="1" applyProtection="1">
      <protection hidden="1"/>
    </xf>
    <xf numFmtId="9" fontId="9" fillId="0" borderId="5" xfId="0" applyNumberFormat="1" applyFont="1" applyFill="1" applyBorder="1" applyProtection="1">
      <protection hidden="1"/>
    </xf>
    <xf numFmtId="10" fontId="23" fillId="0" borderId="4" xfId="0" applyNumberFormat="1" applyFont="1" applyFill="1" applyBorder="1" applyProtection="1">
      <protection hidden="1"/>
    </xf>
    <xf numFmtId="9" fontId="23" fillId="0" borderId="0" xfId="0" applyNumberFormat="1" applyFont="1" applyFill="1" applyBorder="1" applyProtection="1">
      <protection hidden="1"/>
    </xf>
    <xf numFmtId="9" fontId="23" fillId="0" borderId="5" xfId="0" applyNumberFormat="1" applyFont="1" applyFill="1" applyBorder="1" applyProtection="1">
      <protection hidden="1"/>
    </xf>
    <xf numFmtId="10" fontId="2" fillId="0" borderId="4" xfId="1" applyNumberFormat="1" applyFont="1" applyBorder="1" applyProtection="1">
      <protection hidden="1"/>
    </xf>
    <xf numFmtId="10" fontId="9" fillId="0" borderId="4" xfId="1" applyNumberFormat="1" applyFont="1" applyBorder="1" applyProtection="1">
      <protection hidden="1"/>
    </xf>
    <xf numFmtId="10" fontId="9" fillId="0" borderId="13" xfId="1" applyNumberFormat="1" applyFont="1" applyBorder="1" applyProtection="1">
      <protection hidden="1"/>
    </xf>
    <xf numFmtId="10" fontId="23" fillId="5" borderId="4" xfId="1" applyNumberFormat="1" applyFont="1" applyFill="1" applyBorder="1" applyProtection="1">
      <protection hidden="1"/>
    </xf>
    <xf numFmtId="10" fontId="23" fillId="4" borderId="4" xfId="1" applyNumberFormat="1" applyFont="1" applyFill="1" applyBorder="1" applyProtection="1">
      <protection hidden="1"/>
    </xf>
    <xf numFmtId="10" fontId="0" fillId="0" borderId="9" xfId="1" applyNumberFormat="1" applyFont="1" applyBorder="1" applyProtection="1">
      <protection hidden="1"/>
    </xf>
    <xf numFmtId="10" fontId="0" fillId="0" borderId="10" xfId="1" applyNumberFormat="1" applyFont="1" applyBorder="1" applyProtection="1">
      <protection hidden="1"/>
    </xf>
    <xf numFmtId="10" fontId="0" fillId="0" borderId="11" xfId="1" applyNumberFormat="1" applyFont="1" applyBorder="1" applyProtection="1">
      <protection hidden="1"/>
    </xf>
    <xf numFmtId="10" fontId="9" fillId="0" borderId="9" xfId="1" applyNumberFormat="1" applyFont="1" applyBorder="1" applyProtection="1">
      <protection hidden="1"/>
    </xf>
    <xf numFmtId="10" fontId="9" fillId="0" borderId="10" xfId="1" applyNumberFormat="1" applyFont="1" applyBorder="1" applyProtection="1">
      <protection hidden="1"/>
    </xf>
    <xf numFmtId="10" fontId="9" fillId="0" borderId="11" xfId="1" applyNumberFormat="1" applyFont="1" applyBorder="1" applyProtection="1">
      <protection hidden="1"/>
    </xf>
    <xf numFmtId="10" fontId="23" fillId="0" borderId="9" xfId="1" applyNumberFormat="1" applyFont="1" applyBorder="1" applyProtection="1">
      <protection hidden="1"/>
    </xf>
    <xf numFmtId="0" fontId="34" fillId="0" borderId="0" xfId="0" applyFont="1"/>
    <xf numFmtId="165" fontId="34" fillId="0" borderId="14" xfId="0" applyNumberFormat="1" applyFont="1" applyBorder="1"/>
    <xf numFmtId="164" fontId="3" fillId="3" borderId="14" xfId="0" applyNumberFormat="1" applyFont="1" applyFill="1" applyBorder="1"/>
    <xf numFmtId="164" fontId="3" fillId="3" borderId="7" xfId="0" applyNumberFormat="1" applyFont="1" applyFill="1" applyBorder="1"/>
    <xf numFmtId="164" fontId="19" fillId="3" borderId="7" xfId="0" applyNumberFormat="1" applyFont="1" applyFill="1" applyBorder="1"/>
    <xf numFmtId="164" fontId="31" fillId="6" borderId="12" xfId="0" applyNumberFormat="1" applyFont="1" applyFill="1" applyBorder="1"/>
    <xf numFmtId="164" fontId="31" fillId="6" borderId="2" xfId="0" applyNumberFormat="1" applyFont="1" applyFill="1" applyBorder="1"/>
    <xf numFmtId="164" fontId="29" fillId="6" borderId="12" xfId="0" applyNumberFormat="1" applyFont="1" applyFill="1" applyBorder="1"/>
    <xf numFmtId="164" fontId="31" fillId="7" borderId="12" xfId="0" applyNumberFormat="1" applyFont="1" applyFill="1" applyBorder="1"/>
    <xf numFmtId="164" fontId="31" fillId="7" borderId="2" xfId="0" applyNumberFormat="1" applyFont="1" applyFill="1" applyBorder="1"/>
    <xf numFmtId="164" fontId="29" fillId="7" borderId="12" xfId="0" applyNumberFormat="1" applyFont="1" applyFill="1" applyBorder="1"/>
    <xf numFmtId="0" fontId="45" fillId="6" borderId="0" xfId="0" applyFont="1" applyFill="1" applyBorder="1"/>
    <xf numFmtId="10" fontId="45" fillId="6" borderId="13" xfId="0" applyNumberFormat="1" applyFont="1" applyFill="1" applyBorder="1"/>
    <xf numFmtId="10" fontId="45" fillId="6" borderId="0" xfId="0" applyNumberFormat="1" applyFont="1" applyFill="1" applyBorder="1"/>
    <xf numFmtId="0" fontId="45" fillId="0" borderId="0" xfId="0" applyFont="1" applyFill="1" applyBorder="1"/>
    <xf numFmtId="10" fontId="45" fillId="0" borderId="13" xfId="0" applyNumberFormat="1" applyFont="1" applyFill="1" applyBorder="1"/>
    <xf numFmtId="10" fontId="46" fillId="0" borderId="13" xfId="0" applyNumberFormat="1" applyFont="1" applyFill="1" applyBorder="1"/>
    <xf numFmtId="0" fontId="47" fillId="6" borderId="9" xfId="0" applyFont="1" applyFill="1" applyBorder="1"/>
    <xf numFmtId="0" fontId="47" fillId="6" borderId="10" xfId="0" applyFont="1" applyFill="1" applyBorder="1"/>
    <xf numFmtId="164" fontId="47" fillId="6" borderId="15" xfId="0" applyNumberFormat="1" applyFont="1" applyFill="1" applyBorder="1"/>
    <xf numFmtId="164" fontId="48" fillId="6" borderId="15" xfId="0" applyNumberFormat="1" applyFont="1" applyFill="1" applyBorder="1"/>
    <xf numFmtId="0" fontId="45" fillId="7" borderId="0" xfId="0" applyFont="1" applyFill="1" applyBorder="1"/>
    <xf numFmtId="10" fontId="45" fillId="7" borderId="13" xfId="0" applyNumberFormat="1" applyFont="1" applyFill="1" applyBorder="1"/>
    <xf numFmtId="10" fontId="45" fillId="7" borderId="0" xfId="0" applyNumberFormat="1" applyFont="1" applyFill="1" applyBorder="1"/>
    <xf numFmtId="10" fontId="45" fillId="0" borderId="0" xfId="0" applyNumberFormat="1" applyFont="1" applyFill="1" applyBorder="1"/>
    <xf numFmtId="10" fontId="46" fillId="0" borderId="0" xfId="0" applyNumberFormat="1" applyFont="1" applyFill="1" applyBorder="1"/>
    <xf numFmtId="0" fontId="47" fillId="7" borderId="9" xfId="0" applyFont="1" applyFill="1" applyBorder="1"/>
    <xf numFmtId="0" fontId="45" fillId="7" borderId="10" xfId="0" applyFont="1" applyFill="1" applyBorder="1"/>
    <xf numFmtId="164" fontId="47" fillId="7" borderId="15" xfId="0" applyNumberFormat="1" applyFont="1" applyFill="1" applyBorder="1"/>
    <xf numFmtId="164" fontId="48" fillId="7" borderId="15" xfId="0" applyNumberFormat="1" applyFont="1" applyFill="1" applyBorder="1"/>
    <xf numFmtId="16" fontId="44" fillId="0" borderId="10" xfId="3" applyNumberFormat="1" applyFont="1" applyBorder="1" applyAlignment="1" applyProtection="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4" fillId="0" borderId="4" xfId="0" applyFont="1" applyBorder="1" applyAlignment="1">
      <alignment horizontal="left" vertical="top"/>
    </xf>
    <xf numFmtId="0" fontId="14" fillId="0" borderId="0" xfId="0" applyFont="1" applyBorder="1" applyAlignment="1">
      <alignment horizontal="left" vertical="top"/>
    </xf>
    <xf numFmtId="0" fontId="14" fillId="0" borderId="5" xfId="0" applyFont="1" applyBorder="1" applyAlignment="1">
      <alignment horizontal="left" vertical="top"/>
    </xf>
    <xf numFmtId="0" fontId="14" fillId="0" borderId="4" xfId="0" applyFont="1" applyBorder="1" applyAlignment="1">
      <alignment horizontal="left" vertical="top" wrapText="1"/>
    </xf>
    <xf numFmtId="0" fontId="14" fillId="0" borderId="0" xfId="0" applyFont="1" applyBorder="1" applyAlignment="1">
      <alignment horizontal="left" vertical="top" wrapText="1"/>
    </xf>
    <xf numFmtId="0" fontId="14" fillId="0" borderId="5" xfId="0" applyFont="1" applyBorder="1" applyAlignment="1">
      <alignment horizontal="left" vertical="top" wrapText="1"/>
    </xf>
    <xf numFmtId="0" fontId="16" fillId="0" borderId="1" xfId="0" applyFont="1" applyBorder="1" applyAlignment="1" applyProtection="1">
      <alignment horizontal="center" wrapText="1"/>
    </xf>
    <xf numFmtId="0" fontId="16" fillId="0" borderId="2" xfId="0" applyFont="1" applyBorder="1" applyAlignment="1" applyProtection="1">
      <alignment horizontal="center" wrapText="1"/>
    </xf>
    <xf numFmtId="0" fontId="16" fillId="0" borderId="3" xfId="0" applyFont="1" applyBorder="1" applyAlignment="1" applyProtection="1">
      <alignment horizontal="center" wrapText="1"/>
    </xf>
    <xf numFmtId="0" fontId="16" fillId="0" borderId="4" xfId="0" applyFont="1" applyBorder="1" applyAlignment="1" applyProtection="1">
      <alignment horizontal="center" wrapText="1"/>
    </xf>
    <xf numFmtId="0" fontId="16" fillId="0" borderId="0" xfId="0" applyFont="1" applyBorder="1" applyAlignment="1" applyProtection="1">
      <alignment horizontal="center" wrapText="1"/>
    </xf>
    <xf numFmtId="0" fontId="16" fillId="0" borderId="5" xfId="0" applyFont="1" applyBorder="1" applyAlignment="1" applyProtection="1">
      <alignment horizontal="center" wrapText="1"/>
    </xf>
    <xf numFmtId="0" fontId="8" fillId="0" borderId="4" xfId="0" applyFont="1" applyBorder="1" applyAlignment="1" applyProtection="1">
      <alignment horizont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0" fontId="17" fillId="0" borderId="4" xfId="3" applyFont="1" applyBorder="1" applyAlignment="1" applyProtection="1">
      <alignment horizontal="center"/>
    </xf>
    <xf numFmtId="0" fontId="17" fillId="0" borderId="0" xfId="3" applyFont="1" applyBorder="1" applyAlignment="1" applyProtection="1">
      <alignment horizontal="center"/>
    </xf>
    <xf numFmtId="0" fontId="17" fillId="0" borderId="5" xfId="3" applyFont="1" applyBorder="1" applyAlignment="1" applyProtection="1">
      <alignment horizont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8" xfId="0" applyFont="1" applyFill="1" applyBorder="1" applyAlignment="1">
      <alignment horizontal="left" vertical="top" wrapText="1"/>
    </xf>
    <xf numFmtId="0" fontId="44" fillId="0" borderId="9" xfId="3" applyFont="1" applyBorder="1" applyAlignment="1" applyProtection="1">
      <alignment horizontal="center" vertical="center"/>
    </xf>
    <xf numFmtId="0" fontId="44" fillId="0" borderId="10" xfId="3" applyFont="1" applyBorder="1" applyAlignment="1" applyProtection="1">
      <alignment horizontal="center" vertical="center"/>
    </xf>
    <xf numFmtId="0" fontId="44" fillId="0" borderId="11" xfId="3" applyFont="1" applyBorder="1" applyAlignment="1" applyProtection="1">
      <alignment horizontal="center" vertical="center"/>
    </xf>
    <xf numFmtId="0" fontId="17" fillId="0" borderId="0" xfId="3" applyFont="1" applyAlignment="1">
      <alignment horizontal="center"/>
    </xf>
    <xf numFmtId="0" fontId="8" fillId="0" borderId="0" xfId="0" applyFont="1" applyAlignment="1">
      <alignment horizontal="center"/>
    </xf>
    <xf numFmtId="0" fontId="17" fillId="0" borderId="0" xfId="3" applyFont="1" applyBorder="1" applyAlignment="1">
      <alignment horizont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5" fillId="0" borderId="9" xfId="0" applyFont="1" applyBorder="1" applyAlignment="1">
      <alignment horizontal="center"/>
    </xf>
    <xf numFmtId="0" fontId="35" fillId="0" borderId="10" xfId="0" applyFont="1" applyBorder="1" applyAlignment="1">
      <alignment horizontal="center"/>
    </xf>
    <xf numFmtId="0" fontId="35" fillId="0" borderId="11" xfId="0" applyFont="1" applyBorder="1" applyAlignment="1">
      <alignment horizontal="center"/>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7" fillId="0" borderId="7" xfId="3" applyFont="1" applyBorder="1" applyAlignment="1">
      <alignment horizontal="center"/>
    </xf>
    <xf numFmtId="0" fontId="17" fillId="0" borderId="8" xfId="3" applyFont="1" applyBorder="1" applyAlignment="1">
      <alignment horizontal="center"/>
    </xf>
    <xf numFmtId="10" fontId="6" fillId="0" borderId="12" xfId="1" applyNumberFormat="1" applyFont="1" applyBorder="1" applyAlignment="1">
      <alignment horizontal="center" vertical="center" wrapText="1"/>
    </xf>
    <xf numFmtId="10" fontId="6" fillId="0" borderId="13" xfId="1" applyNumberFormat="1" applyFont="1" applyBorder="1" applyAlignment="1">
      <alignment horizontal="center" vertical="center" wrapText="1"/>
    </xf>
    <xf numFmtId="0" fontId="3" fillId="6" borderId="4" xfId="0" applyFont="1" applyFill="1" applyBorder="1" applyAlignment="1">
      <alignment horizontal="center"/>
    </xf>
    <xf numFmtId="0" fontId="3" fillId="6" borderId="0" xfId="0" applyFont="1" applyFill="1" applyBorder="1" applyAlignment="1">
      <alignment horizontal="center"/>
    </xf>
    <xf numFmtId="0" fontId="3" fillId="6" borderId="5" xfId="0" applyFont="1" applyFill="1" applyBorder="1" applyAlignment="1">
      <alignment horizontal="center"/>
    </xf>
    <xf numFmtId="10" fontId="7" fillId="0" borderId="1" xfId="1" applyNumberFormat="1" applyFont="1" applyBorder="1" applyAlignment="1">
      <alignment horizontal="center" vertical="center" wrapText="1"/>
    </xf>
    <xf numFmtId="10" fontId="7" fillId="0" borderId="4" xfId="1" applyNumberFormat="1" applyFont="1" applyBorder="1" applyAlignment="1">
      <alignment horizontal="center"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32" fillId="0" borderId="7" xfId="0" applyFont="1" applyBorder="1" applyAlignment="1">
      <alignment horizontal="left" vertical="center"/>
    </xf>
    <xf numFmtId="0" fontId="0" fillId="0" borderId="12" xfId="0" quotePrefix="1" applyBorder="1" applyAlignment="1">
      <alignment horizontal="center" vertical="center"/>
    </xf>
    <xf numFmtId="0" fontId="0" fillId="0" borderId="13" xfId="0" quotePrefix="1" applyBorder="1" applyAlignment="1">
      <alignment horizontal="center" vertical="center"/>
    </xf>
    <xf numFmtId="0" fontId="0" fillId="0" borderId="14" xfId="0" quotePrefix="1" applyBorder="1" applyAlignment="1">
      <alignment horizontal="center" vertical="center"/>
    </xf>
    <xf numFmtId="0" fontId="36" fillId="0" borderId="5" xfId="0" applyFont="1" applyBorder="1" applyAlignment="1">
      <alignment horizontal="center" vertical="top" wrapText="1"/>
    </xf>
    <xf numFmtId="0" fontId="34" fillId="0" borderId="0" xfId="0" applyFont="1" applyBorder="1" applyAlignment="1">
      <alignment horizontal="center" vertical="top" wrapText="1"/>
    </xf>
    <xf numFmtId="0" fontId="34" fillId="0" borderId="7" xfId="0" applyFont="1" applyBorder="1" applyAlignment="1">
      <alignment horizontal="center" vertical="top"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17" fontId="0" fillId="0" borderId="2" xfId="0" applyNumberFormat="1" applyFill="1" applyBorder="1" applyAlignment="1" applyProtection="1">
      <alignment horizontal="left" vertical="center" wrapText="1"/>
    </xf>
    <xf numFmtId="17" fontId="0" fillId="0" borderId="3" xfId="0" applyNumberFormat="1" applyFill="1" applyBorder="1" applyAlignment="1" applyProtection="1">
      <alignment horizontal="left" vertical="center" wrapText="1"/>
    </xf>
    <xf numFmtId="17" fontId="0" fillId="0" borderId="7" xfId="0" applyNumberFormat="1" applyFill="1" applyBorder="1" applyAlignment="1" applyProtection="1">
      <alignment horizontal="left" vertical="center" wrapText="1"/>
    </xf>
    <xf numFmtId="17" fontId="0" fillId="0" borderId="8" xfId="0" applyNumberFormat="1" applyFill="1" applyBorder="1" applyAlignment="1" applyProtection="1">
      <alignment horizontal="left" vertical="center" wrapText="1"/>
    </xf>
    <xf numFmtId="10" fontId="39" fillId="0" borderId="12" xfId="1" quotePrefix="1" applyNumberFormat="1" applyFont="1" applyBorder="1" applyAlignment="1">
      <alignment horizontal="center" vertical="top" wrapText="1"/>
    </xf>
    <xf numFmtId="10" fontId="39" fillId="0" borderId="13" xfId="1" quotePrefix="1" applyNumberFormat="1" applyFont="1" applyBorder="1" applyAlignment="1">
      <alignment horizontal="center" vertical="top" wrapText="1"/>
    </xf>
    <xf numFmtId="0" fontId="36" fillId="0" borderId="4" xfId="0" applyFont="1" applyBorder="1" applyAlignment="1" applyProtection="1">
      <alignment horizontal="center" vertical="center" textRotation="180" wrapText="1"/>
    </xf>
    <xf numFmtId="0" fontId="36" fillId="0" borderId="6" xfId="0" applyFont="1" applyBorder="1" applyAlignment="1" applyProtection="1">
      <alignment horizontal="center" vertical="center" textRotation="180" wrapText="1"/>
    </xf>
    <xf numFmtId="0" fontId="36" fillId="0" borderId="3" xfId="0" applyFont="1" applyBorder="1" applyAlignment="1">
      <alignment horizontal="center" vertical="top" textRotation="180" wrapText="1"/>
    </xf>
    <xf numFmtId="0" fontId="36" fillId="0" borderId="5" xfId="0" applyFont="1" applyBorder="1" applyAlignment="1">
      <alignment horizontal="center" vertical="top" textRotation="180" wrapText="1"/>
    </xf>
    <xf numFmtId="0" fontId="36" fillId="0" borderId="8" xfId="0" applyFont="1" applyBorder="1" applyAlignment="1">
      <alignment horizontal="center" vertical="top" textRotation="180"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0" fontId="42" fillId="0" borderId="13" xfId="1" applyNumberFormat="1" applyFont="1" applyFill="1" applyBorder="1" applyAlignment="1">
      <alignment horizontal="center" vertical="center" wrapText="1"/>
    </xf>
    <xf numFmtId="0" fontId="12" fillId="0" borderId="12" xfId="0" applyFont="1" applyBorder="1" applyAlignment="1">
      <alignment horizontal="center" textRotation="180"/>
    </xf>
    <xf numFmtId="0" fontId="12" fillId="0" borderId="13" xfId="0" applyFont="1" applyBorder="1" applyAlignment="1">
      <alignment horizontal="center" textRotation="180"/>
    </xf>
    <xf numFmtId="0" fontId="12" fillId="0" borderId="14" xfId="0" applyFont="1" applyBorder="1" applyAlignment="1">
      <alignment horizontal="center" textRotation="18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3" fillId="0" borderId="1" xfId="3" applyFont="1" applyBorder="1" applyAlignment="1">
      <alignment horizontal="center"/>
    </xf>
    <xf numFmtId="0" fontId="43" fillId="0" borderId="2" xfId="3" applyFont="1" applyBorder="1" applyAlignment="1">
      <alignment horizontal="center"/>
    </xf>
    <xf numFmtId="0" fontId="43" fillId="0" borderId="3" xfId="3" applyFont="1" applyBorder="1" applyAlignment="1">
      <alignment horizontal="center"/>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Border="1" applyAlignment="1">
      <alignment horizontal="left" vertical="top" wrapText="1"/>
    </xf>
    <xf numFmtId="0" fontId="32" fillId="0" borderId="5" xfId="0" applyFont="1" applyBorder="1" applyAlignment="1">
      <alignment horizontal="left" vertical="top" wrapText="1"/>
    </xf>
    <xf numFmtId="0" fontId="36" fillId="0" borderId="13" xfId="0" applyFont="1" applyBorder="1" applyAlignment="1">
      <alignment horizontal="center" vertical="top" wrapText="1"/>
    </xf>
    <xf numFmtId="0" fontId="36" fillId="0" borderId="4" xfId="0" applyFont="1" applyBorder="1" applyAlignment="1">
      <alignment horizontal="center" vertical="top" wrapText="1"/>
    </xf>
    <xf numFmtId="0" fontId="0" fillId="0" borderId="2" xfId="0" applyBorder="1" applyAlignment="1">
      <alignment horizontal="center" vertical="center" textRotation="180" wrapText="1"/>
    </xf>
    <xf numFmtId="0" fontId="0" fillId="0" borderId="0" xfId="0" applyBorder="1" applyAlignment="1">
      <alignment horizontal="center" vertical="center" textRotation="180" wrapText="1"/>
    </xf>
    <xf numFmtId="0" fontId="0" fillId="0" borderId="7" xfId="0" applyBorder="1" applyAlignment="1">
      <alignment horizontal="center" vertical="center" textRotation="180" wrapText="1"/>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4" xfId="0" applyFont="1" applyBorder="1" applyAlignment="1">
      <alignment horizontal="center" wrapText="1"/>
    </xf>
    <xf numFmtId="0" fontId="3" fillId="3" borderId="9" xfId="0" applyFont="1" applyFill="1" applyBorder="1" applyAlignment="1">
      <alignment horizontal="center"/>
    </xf>
    <xf numFmtId="0" fontId="3" fillId="3" borderId="10" xfId="0" applyFont="1" applyFill="1" applyBorder="1" applyAlignment="1">
      <alignment horizontal="center"/>
    </xf>
    <xf numFmtId="10" fontId="41" fillId="0" borderId="13" xfId="0" applyNumberFormat="1" applyFont="1" applyBorder="1" applyAlignment="1">
      <alignment horizontal="center" wrapText="1"/>
    </xf>
    <xf numFmtId="10" fontId="7" fillId="0" borderId="2" xfId="1" quotePrefix="1" applyNumberFormat="1" applyFont="1" applyFill="1" applyBorder="1" applyAlignment="1">
      <alignment horizontal="center" vertical="top" wrapText="1"/>
    </xf>
    <xf numFmtId="0" fontId="5" fillId="0" borderId="4" xfId="0" applyFont="1" applyBorder="1" applyAlignment="1" applyProtection="1">
      <alignment horizontal="center" vertical="center" wrapText="1"/>
      <protection hidden="1"/>
    </xf>
    <xf numFmtId="0" fontId="0" fillId="0" borderId="1" xfId="0" applyBorder="1" applyAlignment="1" applyProtection="1">
      <alignment horizontal="left"/>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9" fillId="0" borderId="1" xfId="0" applyFont="1" applyBorder="1" applyAlignment="1" applyProtection="1">
      <alignment horizontal="left"/>
      <protection hidden="1"/>
    </xf>
    <xf numFmtId="0" fontId="9" fillId="0" borderId="2" xfId="0" applyFont="1" applyBorder="1" applyAlignment="1" applyProtection="1">
      <alignment horizontal="left"/>
      <protection hidden="1"/>
    </xf>
    <xf numFmtId="0" fontId="9" fillId="0" borderId="3" xfId="0" applyFont="1" applyBorder="1" applyAlignment="1" applyProtection="1">
      <alignment horizontal="left"/>
      <protection hidden="1"/>
    </xf>
    <xf numFmtId="0" fontId="23" fillId="0" borderId="1" xfId="0" applyFont="1" applyBorder="1" applyAlignment="1" applyProtection="1">
      <alignment horizontal="left"/>
      <protection hidden="1"/>
    </xf>
    <xf numFmtId="0" fontId="23" fillId="0" borderId="2" xfId="0" applyFont="1" applyBorder="1" applyAlignment="1" applyProtection="1">
      <alignment horizontal="left"/>
      <protection hidden="1"/>
    </xf>
    <xf numFmtId="0" fontId="23" fillId="0" borderId="3" xfId="0" applyFont="1" applyBorder="1" applyAlignment="1" applyProtection="1">
      <alignment horizontal="left"/>
      <protection hidden="1"/>
    </xf>
    <xf numFmtId="0" fontId="24" fillId="0" borderId="4" xfId="0" applyFont="1" applyBorder="1" applyAlignment="1" applyProtection="1">
      <alignment horizontal="center" vertical="center" wrapText="1"/>
      <protection hidden="1"/>
    </xf>
  </cellXfs>
  <cellStyles count="4">
    <cellStyle name="Komma" xfId="2" builtinId="3"/>
    <cellStyle name="Link" xfId="3" builtinId="8"/>
    <cellStyle name="Prozent" xfId="1" builtinId="5"/>
    <cellStyle name="Standard" xfId="0" builtinId="0"/>
  </cellStyles>
  <dxfs count="15">
    <dxf>
      <font>
        <b/>
        <i val="0"/>
        <color rgb="FFFF0000"/>
      </font>
    </dxf>
    <dxf>
      <font>
        <color theme="0" tint="-0.24994659260841701"/>
      </font>
      <fill>
        <patternFill>
          <bgColor theme="0" tint="-0.34998626667073579"/>
        </patternFill>
      </fill>
    </dxf>
    <dxf>
      <font>
        <color theme="0" tint="-0.14996795556505021"/>
      </font>
      <fill>
        <patternFill>
          <bgColor theme="0" tint="-0.24994659260841701"/>
        </patternFill>
      </fill>
    </dxf>
    <dxf>
      <font>
        <color theme="0" tint="-0.24994659260841701"/>
      </font>
      <fill>
        <patternFill>
          <bgColor theme="0" tint="-0.34998626667073579"/>
        </patternFill>
      </fill>
    </dxf>
    <dxf>
      <font>
        <b/>
        <i val="0"/>
        <color rgb="FFFF0000"/>
      </font>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theme="0" tint="-0.14996795556505021"/>
        </patternFill>
      </fill>
    </dxf>
    <dxf>
      <font>
        <color rgb="FFFF0000"/>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bauwesen.at/tools" TargetMode="External"/><Relationship Id="rId7"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hyperlink" Target="http://www.bauwesen.at/pub" TargetMode="External"/><Relationship Id="rId6" Type="http://schemas.openxmlformats.org/officeDocument/2006/relationships/hyperlink" Target="http://www.bauwesen.at/k3" TargetMode="External"/><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hyperlink" Target="http://www.bauwesen.at/pub" TargetMode="Externa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http://www.bauwesen.at/tool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54</xdr:row>
      <xdr:rowOff>11927</xdr:rowOff>
    </xdr:from>
    <xdr:to>
      <xdr:col>1</xdr:col>
      <xdr:colOff>733426</xdr:colOff>
      <xdr:row>64</xdr:row>
      <xdr:rowOff>28574</xdr:rowOff>
    </xdr:to>
    <xdr:pic>
      <xdr:nvPicPr>
        <xdr:cNvPr id="3" name="Grafik 2">
          <a:hlinkClick xmlns:r="http://schemas.openxmlformats.org/officeDocument/2006/relationships" r:id="rId1" tooltip="Link zu bauwesen.at/pub"/>
          <a:extLst>
            <a:ext uri="{FF2B5EF4-FFF2-40B4-BE49-F238E27FC236}">
              <a16:creationId xmlns:a16="http://schemas.microsoft.com/office/drawing/2014/main" id="{51417B51-15AC-46B7-9CAB-B91969E554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6" y="9427390"/>
          <a:ext cx="1466850" cy="2074047"/>
        </a:xfrm>
        <a:prstGeom prst="rect">
          <a:avLst/>
        </a:prstGeom>
      </xdr:spPr>
    </xdr:pic>
    <xdr:clientData/>
  </xdr:twoCellAnchor>
  <xdr:twoCellAnchor editAs="oneCell">
    <xdr:from>
      <xdr:col>2</xdr:col>
      <xdr:colOff>376238</xdr:colOff>
      <xdr:row>4</xdr:row>
      <xdr:rowOff>14063</xdr:rowOff>
    </xdr:from>
    <xdr:to>
      <xdr:col>4</xdr:col>
      <xdr:colOff>657225</xdr:colOff>
      <xdr:row>4</xdr:row>
      <xdr:rowOff>195314</xdr:rowOff>
    </xdr:to>
    <xdr:pic>
      <xdr:nvPicPr>
        <xdr:cNvPr id="4" name="Grafik 3">
          <a:hlinkClick xmlns:r="http://schemas.openxmlformats.org/officeDocument/2006/relationships" r:id="rId3" tooltip="Link zu bauwesen.at/tools"/>
          <a:extLst>
            <a:ext uri="{FF2B5EF4-FFF2-40B4-BE49-F238E27FC236}">
              <a16:creationId xmlns:a16="http://schemas.microsoft.com/office/drawing/2014/main" id="{CD7D13C4-7E44-41CA-B3CD-01A0F0FFB8E3}"/>
            </a:ext>
          </a:extLst>
        </xdr:cNvPr>
        <xdr:cNvPicPr>
          <a:picLocks noChangeAspect="1"/>
        </xdr:cNvPicPr>
      </xdr:nvPicPr>
      <xdr:blipFill>
        <a:blip xmlns:r="http://schemas.openxmlformats.org/officeDocument/2006/relationships" r:embed="rId4"/>
        <a:stretch>
          <a:fillRect/>
        </a:stretch>
      </xdr:blipFill>
      <xdr:spPr>
        <a:xfrm>
          <a:off x="1900238" y="928463"/>
          <a:ext cx="1924050" cy="181251"/>
        </a:xfrm>
        <a:prstGeom prst="rect">
          <a:avLst/>
        </a:prstGeom>
      </xdr:spPr>
    </xdr:pic>
    <xdr:clientData/>
  </xdr:twoCellAnchor>
  <xdr:twoCellAnchor editAs="oneCell">
    <xdr:from>
      <xdr:col>3</xdr:col>
      <xdr:colOff>761999</xdr:colOff>
      <xdr:row>57</xdr:row>
      <xdr:rowOff>185761</xdr:rowOff>
    </xdr:from>
    <xdr:to>
      <xdr:col>6</xdr:col>
      <xdr:colOff>652986</xdr:colOff>
      <xdr:row>59</xdr:row>
      <xdr:rowOff>33403</xdr:rowOff>
    </xdr:to>
    <xdr:pic>
      <xdr:nvPicPr>
        <xdr:cNvPr id="5" name="Grafik 4">
          <a:hlinkClick xmlns:r="http://schemas.openxmlformats.org/officeDocument/2006/relationships" r:id="rId1" tooltip="Link zu den Publikationen von Andreas Kropik"/>
          <a:extLst>
            <a:ext uri="{FF2B5EF4-FFF2-40B4-BE49-F238E27FC236}">
              <a16:creationId xmlns:a16="http://schemas.microsoft.com/office/drawing/2014/main" id="{DEBB6490-C73B-4B38-A82C-F4E18401F1F6}"/>
            </a:ext>
          </a:extLst>
        </xdr:cNvPr>
        <xdr:cNvPicPr>
          <a:picLocks noChangeAspect="1"/>
        </xdr:cNvPicPr>
      </xdr:nvPicPr>
      <xdr:blipFill>
        <a:blip xmlns:r="http://schemas.openxmlformats.org/officeDocument/2006/relationships" r:embed="rId5"/>
        <a:stretch>
          <a:fillRect/>
        </a:stretch>
      </xdr:blipFill>
      <xdr:spPr>
        <a:xfrm>
          <a:off x="3167062" y="12372999"/>
          <a:ext cx="2176987" cy="276267"/>
        </a:xfrm>
        <a:prstGeom prst="rect">
          <a:avLst/>
        </a:prstGeom>
      </xdr:spPr>
    </xdr:pic>
    <xdr:clientData/>
  </xdr:twoCellAnchor>
  <xdr:twoCellAnchor editAs="oneCell">
    <xdr:from>
      <xdr:col>3</xdr:col>
      <xdr:colOff>700088</xdr:colOff>
      <xdr:row>63</xdr:row>
      <xdr:rowOff>58404</xdr:rowOff>
    </xdr:from>
    <xdr:to>
      <xdr:col>6</xdr:col>
      <xdr:colOff>585787</xdr:colOff>
      <xdr:row>64</xdr:row>
      <xdr:rowOff>101266</xdr:rowOff>
    </xdr:to>
    <xdr:pic>
      <xdr:nvPicPr>
        <xdr:cNvPr id="7" name="Grafik 6">
          <a:hlinkClick xmlns:r="http://schemas.openxmlformats.org/officeDocument/2006/relationships" r:id="rId6" tooltip="Link zum K3-Blatt Kalkulator von Andreas Kropik"/>
          <a:extLst>
            <a:ext uri="{FF2B5EF4-FFF2-40B4-BE49-F238E27FC236}">
              <a16:creationId xmlns:a16="http://schemas.microsoft.com/office/drawing/2014/main" id="{B34FDC6B-E617-48EB-810D-CC683739184B}"/>
            </a:ext>
          </a:extLst>
        </xdr:cNvPr>
        <xdr:cNvPicPr>
          <a:picLocks noChangeAspect="1"/>
        </xdr:cNvPicPr>
      </xdr:nvPicPr>
      <xdr:blipFill>
        <a:blip xmlns:r="http://schemas.openxmlformats.org/officeDocument/2006/relationships" r:embed="rId7"/>
        <a:stretch>
          <a:fillRect/>
        </a:stretch>
      </xdr:blipFill>
      <xdr:spPr>
        <a:xfrm>
          <a:off x="3105151" y="13474367"/>
          <a:ext cx="2171699" cy="271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28577</xdr:colOff>
      <xdr:row>64</xdr:row>
      <xdr:rowOff>11928</xdr:rowOff>
    </xdr:from>
    <xdr:to>
      <xdr:col>3</xdr:col>
      <xdr:colOff>185209</xdr:colOff>
      <xdr:row>73</xdr:row>
      <xdr:rowOff>222105</xdr:rowOff>
    </xdr:to>
    <xdr:pic>
      <xdr:nvPicPr>
        <xdr:cNvPr id="2" name="Grafik 1">
          <a:hlinkClick xmlns:r="http://schemas.openxmlformats.org/officeDocument/2006/relationships" r:id="rId1" tooltip="Link zu den Publikationen von Andreas Kropik"/>
          <a:extLst>
            <a:ext uri="{FF2B5EF4-FFF2-40B4-BE49-F238E27FC236}">
              <a16:creationId xmlns:a16="http://schemas.microsoft.com/office/drawing/2014/main" id="{8B0B7029-E684-40F7-A898-668CCAE465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160" y="10071387"/>
          <a:ext cx="1379008" cy="2158568"/>
        </a:xfrm>
        <a:prstGeom prst="rect">
          <a:avLst/>
        </a:prstGeom>
      </xdr:spPr>
    </xdr:pic>
    <xdr:clientData/>
  </xdr:twoCellAnchor>
  <xdr:twoCellAnchor editAs="oneCell">
    <xdr:from>
      <xdr:col>3</xdr:col>
      <xdr:colOff>201084</xdr:colOff>
      <xdr:row>64</xdr:row>
      <xdr:rowOff>15876</xdr:rowOff>
    </xdr:from>
    <xdr:to>
      <xdr:col>5</xdr:col>
      <xdr:colOff>248708</xdr:colOff>
      <xdr:row>73</xdr:row>
      <xdr:rowOff>207805</xdr:rowOff>
    </xdr:to>
    <xdr:pic>
      <xdr:nvPicPr>
        <xdr:cNvPr id="6" name="Grafik 5">
          <a:hlinkClick xmlns:r="http://schemas.openxmlformats.org/officeDocument/2006/relationships" r:id="rId1" tooltip="Link zu den Publikationen von Andreas Kropik"/>
          <a:extLst>
            <a:ext uri="{FF2B5EF4-FFF2-40B4-BE49-F238E27FC236}">
              <a16:creationId xmlns:a16="http://schemas.microsoft.com/office/drawing/2014/main" id="{4B7104E6-87DA-41A0-B670-A31096584C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9126" y="10075335"/>
          <a:ext cx="1423457" cy="2140320"/>
        </a:xfrm>
        <a:prstGeom prst="rect">
          <a:avLst/>
        </a:prstGeom>
      </xdr:spPr>
    </xdr:pic>
    <xdr:clientData/>
  </xdr:twoCellAnchor>
  <xdr:twoCellAnchor editAs="oneCell">
    <xdr:from>
      <xdr:col>11</xdr:col>
      <xdr:colOff>169332</xdr:colOff>
      <xdr:row>1</xdr:row>
      <xdr:rowOff>149731</xdr:rowOff>
    </xdr:from>
    <xdr:to>
      <xdr:col>13</xdr:col>
      <xdr:colOff>592665</xdr:colOff>
      <xdr:row>2</xdr:row>
      <xdr:rowOff>91293</xdr:rowOff>
    </xdr:to>
    <xdr:pic>
      <xdr:nvPicPr>
        <xdr:cNvPr id="5" name="Grafik 4">
          <a:hlinkClick xmlns:r="http://schemas.openxmlformats.org/officeDocument/2006/relationships" r:id="rId4" tooltip="Link zu bauwesen.at/tools"/>
          <a:extLst>
            <a:ext uri="{FF2B5EF4-FFF2-40B4-BE49-F238E27FC236}">
              <a16:creationId xmlns:a16="http://schemas.microsoft.com/office/drawing/2014/main" id="{F2CA0F5B-87D6-4F21-A94D-DBC1E487E4ED}"/>
            </a:ext>
          </a:extLst>
        </xdr:cNvPr>
        <xdr:cNvPicPr>
          <a:picLocks noChangeAspect="1"/>
        </xdr:cNvPicPr>
      </xdr:nvPicPr>
      <xdr:blipFill>
        <a:blip xmlns:r="http://schemas.openxmlformats.org/officeDocument/2006/relationships" r:embed="rId5"/>
        <a:stretch>
          <a:fillRect/>
        </a:stretch>
      </xdr:blipFill>
      <xdr:spPr>
        <a:xfrm>
          <a:off x="6868582" y="377273"/>
          <a:ext cx="1682750" cy="158520"/>
        </a:xfrm>
        <a:prstGeom prst="rect">
          <a:avLst/>
        </a:prstGeom>
      </xdr:spPr>
    </xdr:pic>
    <xdr:clientData/>
  </xdr:twoCellAnchor>
  <xdr:twoCellAnchor editAs="oneCell">
    <xdr:from>
      <xdr:col>9</xdr:col>
      <xdr:colOff>21167</xdr:colOff>
      <xdr:row>72</xdr:row>
      <xdr:rowOff>154587</xdr:rowOff>
    </xdr:from>
    <xdr:to>
      <xdr:col>12</xdr:col>
      <xdr:colOff>249759</xdr:colOff>
      <xdr:row>73</xdr:row>
      <xdr:rowOff>222250</xdr:rowOff>
    </xdr:to>
    <xdr:pic>
      <xdr:nvPicPr>
        <xdr:cNvPr id="7" name="Grafik 6">
          <a:hlinkClick xmlns:r="http://schemas.openxmlformats.org/officeDocument/2006/relationships" r:id="rId1" tooltip="Link zu den Publikationen von Andreas Kropik"/>
          <a:extLst>
            <a:ext uri="{FF2B5EF4-FFF2-40B4-BE49-F238E27FC236}">
              <a16:creationId xmlns:a16="http://schemas.microsoft.com/office/drawing/2014/main" id="{2C152B46-7900-4817-A0C4-018538449096}"/>
            </a:ext>
          </a:extLst>
        </xdr:cNvPr>
        <xdr:cNvPicPr>
          <a:picLocks noChangeAspect="1"/>
        </xdr:cNvPicPr>
      </xdr:nvPicPr>
      <xdr:blipFill>
        <a:blip xmlns:r="http://schemas.openxmlformats.org/officeDocument/2006/relationships" r:embed="rId6"/>
        <a:stretch>
          <a:fillRect/>
        </a:stretch>
      </xdr:blipFill>
      <xdr:spPr>
        <a:xfrm>
          <a:off x="5461000" y="12325420"/>
          <a:ext cx="2117718" cy="268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minare/Wirtschaft/Kalkulation%20&#214;NORM%20B%202061/Unterlagen/Beispiel%20Kalku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wbsrv02.bwb.local\Daten\Projekte\2015\018-WKO%20-%20MLP%20Brosch&#252;re%202015\Unterlagen\USK-Empfehlung%202015-LN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iteratur/B&#252;cher/2020%20BauKalk/K2020%2020%20Kalkulationsbeispi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bsrv02.bwb.local\Daten\Projekte\2016\026-WKO%20-%20MLP%20Brosch&#252;re%202016\Unterlagen\USK-Empfehlung%202016-L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werte"/>
      <sheetName val="Kalkulation"/>
      <sheetName val="Kalkulation Geräte"/>
      <sheetName val="K6 Blatt"/>
      <sheetName val="K4 Blatt"/>
      <sheetName val="UML_BGK"/>
      <sheetName val="K5 Blatt"/>
    </sheetNames>
    <sheetDataSet>
      <sheetData sheetId="0">
        <row r="1">
          <cell r="B1">
            <v>9.4499999999999993</v>
          </cell>
        </row>
        <row r="2">
          <cell r="B2">
            <v>9.24</v>
          </cell>
        </row>
        <row r="3">
          <cell r="B3">
            <v>29.25</v>
          </cell>
        </row>
        <row r="4">
          <cell r="B4">
            <v>38.35</v>
          </cell>
        </row>
        <row r="8">
          <cell r="B8">
            <v>2740.3</v>
          </cell>
        </row>
        <row r="13">
          <cell r="B13">
            <v>0.27</v>
          </cell>
        </row>
        <row r="14">
          <cell r="B14">
            <v>0.19919999999999999</v>
          </cell>
        </row>
        <row r="15">
          <cell r="B15">
            <v>0.1933</v>
          </cell>
        </row>
        <row r="16">
          <cell r="B16">
            <v>0.59440000000000004</v>
          </cell>
        </row>
        <row r="18">
          <cell r="B18">
            <v>0.253</v>
          </cell>
        </row>
        <row r="20">
          <cell r="B20">
            <v>0.311</v>
          </cell>
        </row>
        <row r="22">
          <cell r="B22">
            <v>0.6</v>
          </cell>
        </row>
        <row r="23">
          <cell r="B23">
            <v>0.6</v>
          </cell>
        </row>
        <row r="25">
          <cell r="B25">
            <v>0.7</v>
          </cell>
        </row>
        <row r="26">
          <cell r="B26">
            <v>0.15</v>
          </cell>
        </row>
        <row r="28">
          <cell r="B28">
            <v>7.5</v>
          </cell>
        </row>
        <row r="30">
          <cell r="B30">
            <v>60</v>
          </cell>
        </row>
      </sheetData>
      <sheetData sheetId="1"/>
      <sheetData sheetId="2"/>
      <sheetData sheetId="3"/>
      <sheetData sheetId="4">
        <row r="6">
          <cell r="M6">
            <v>74.459999999999994</v>
          </cell>
        </row>
        <row r="8">
          <cell r="M8">
            <v>7.45</v>
          </cell>
        </row>
        <row r="10">
          <cell r="M10">
            <v>42.33</v>
          </cell>
        </row>
        <row r="12">
          <cell r="M12">
            <v>7.19</v>
          </cell>
        </row>
        <row r="14">
          <cell r="H14">
            <v>0</v>
          </cell>
          <cell r="M14">
            <v>0.77</v>
          </cell>
        </row>
        <row r="16">
          <cell r="H16">
            <v>0</v>
          </cell>
          <cell r="M16">
            <v>624.75</v>
          </cell>
        </row>
        <row r="18">
          <cell r="M18">
            <v>782.25</v>
          </cell>
        </row>
        <row r="20">
          <cell r="H20">
            <v>0</v>
          </cell>
          <cell r="M20">
            <v>3.43</v>
          </cell>
        </row>
        <row r="22">
          <cell r="M22">
            <v>0.38</v>
          </cell>
        </row>
        <row r="24">
          <cell r="M24">
            <v>1.1399999999999999</v>
          </cell>
        </row>
        <row r="26">
          <cell r="M26">
            <v>1.21</v>
          </cell>
        </row>
        <row r="28">
          <cell r="M28">
            <v>6.98</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58">
          <cell r="H58">
            <v>39</v>
          </cell>
          <cell r="I58">
            <v>39</v>
          </cell>
        </row>
        <row r="79">
          <cell r="H79">
            <v>7.6314285714285699</v>
          </cell>
        </row>
        <row r="86">
          <cell r="H86">
            <v>4.29</v>
          </cell>
        </row>
        <row r="93">
          <cell r="H93">
            <v>0.5</v>
          </cell>
        </row>
        <row r="108">
          <cell r="H108">
            <v>25.86</v>
          </cell>
          <cell r="I108">
            <v>25.892318076923083</v>
          </cell>
        </row>
        <row r="115">
          <cell r="H115">
            <v>1.35</v>
          </cell>
          <cell r="I115">
            <v>1.35</v>
          </cell>
        </row>
        <row r="120">
          <cell r="H120">
            <v>2</v>
          </cell>
          <cell r="I120">
            <v>2</v>
          </cell>
        </row>
        <row r="139">
          <cell r="H139">
            <v>13.85</v>
          </cell>
          <cell r="I139">
            <v>13.655696616857176</v>
          </cell>
        </row>
        <row r="155">
          <cell r="H155">
            <v>5.21</v>
          </cell>
        </row>
        <row r="161">
          <cell r="H161">
            <v>2</v>
          </cell>
          <cell r="I161">
            <v>2</v>
          </cell>
        </row>
        <row r="168">
          <cell r="H168">
            <v>1.31</v>
          </cell>
        </row>
        <row r="174">
          <cell r="H174">
            <v>0.19</v>
          </cell>
        </row>
        <row r="184">
          <cell r="H184">
            <v>0.28000000000000003</v>
          </cell>
        </row>
        <row r="185">
          <cell r="I185">
            <v>0.27500000000000002</v>
          </cell>
        </row>
        <row r="190">
          <cell r="H190">
            <v>0.5</v>
          </cell>
        </row>
        <row r="196">
          <cell r="H196">
            <v>193.66857142857143</v>
          </cell>
          <cell r="I196">
            <v>193.3268814000231</v>
          </cell>
        </row>
        <row r="197">
          <cell r="H197">
            <v>0.51634604036350762</v>
          </cell>
          <cell r="I197">
            <v>0.51725864130133348</v>
          </cell>
        </row>
      </sheetData>
      <sheetData sheetId="1">
        <row r="12">
          <cell r="G12">
            <v>0.5</v>
          </cell>
          <cell r="H12">
            <v>0.5</v>
          </cell>
        </row>
        <row r="15">
          <cell r="G15">
            <v>26.9</v>
          </cell>
          <cell r="H15">
            <v>26.7</v>
          </cell>
        </row>
        <row r="27">
          <cell r="E27">
            <v>4.5000000000000005E-3</v>
          </cell>
        </row>
        <row r="29">
          <cell r="E29">
            <v>3.7000000000000005E-2</v>
          </cell>
          <cell r="F29">
            <v>3.85E-2</v>
          </cell>
        </row>
        <row r="31">
          <cell r="E31">
            <v>1.3000000000000001E-2</v>
          </cell>
        </row>
        <row r="39">
          <cell r="E39">
            <v>4650</v>
          </cell>
        </row>
      </sheetData>
      <sheetData sheetId="2">
        <row r="6">
          <cell r="L6">
            <v>0.51634604036350762</v>
          </cell>
          <cell r="M6">
            <v>0.51725864130133348</v>
          </cell>
        </row>
        <row r="8">
          <cell r="L8">
            <v>26.9</v>
          </cell>
          <cell r="M8">
            <v>26.7</v>
          </cell>
        </row>
        <row r="12">
          <cell r="L12">
            <v>0.65524312522129113</v>
          </cell>
          <cell r="M12">
            <v>0.65536669852878948</v>
          </cell>
        </row>
        <row r="21">
          <cell r="L21">
            <v>12.5903688</v>
          </cell>
          <cell r="M21">
            <v>12.8697499</v>
          </cell>
        </row>
        <row r="409">
          <cell r="M409">
            <v>4.6753751633425669</v>
          </cell>
        </row>
        <row r="418">
          <cell r="L418">
            <v>94.15794522774496</v>
          </cell>
          <cell r="M418">
            <v>95.206771630882429</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tpreiszus."/>
      <sheetName val="Festpreiszus2"/>
      <sheetName val="K7 Regie"/>
      <sheetName val="K4 Regie"/>
      <sheetName val="K7 01"/>
      <sheetName val="Stamm KV-Daten"/>
      <sheetName val="Stamm Pers.NK"/>
      <sheetName val="Projekt"/>
      <sheetName val="K2 2020"/>
      <sheetName val=" K3 2020 MLP"/>
      <sheetName val=" K3 2020 Regie1"/>
      <sheetName val="Gerätekosten"/>
      <sheetName val="K4 Materialpreise"/>
      <sheetName val="LV"/>
      <sheetName val="K7 Pos 01"/>
      <sheetName val="K7 Pos 02"/>
      <sheetName val="K7 Pos 03"/>
      <sheetName val="K7 Pos 04"/>
      <sheetName val="K7 Pos 05 u 6"/>
    </sheetNames>
    <sheetDataSet>
      <sheetData sheetId="0" refreshError="1"/>
      <sheetData sheetId="1" refreshError="1"/>
      <sheetData sheetId="2" refreshError="1"/>
      <sheetData sheetId="3" refreshError="1"/>
      <sheetData sheetId="4" refreshError="1"/>
      <sheetData sheetId="5">
        <row r="7">
          <cell r="A7" t="str">
            <v>KV 1 Vorarbeiter/Polier</v>
          </cell>
        </row>
        <row r="8">
          <cell r="A8" t="str">
            <v>KV 2 Facharbeiter</v>
          </cell>
        </row>
        <row r="9">
          <cell r="A9" t="str">
            <v>KV 3 Arbeiter</v>
          </cell>
        </row>
        <row r="10">
          <cell r="A10" t="str">
            <v>KV 4 Hilfsarbeiter</v>
          </cell>
        </row>
        <row r="16">
          <cell r="A16" t="str">
            <v>1. Lehrjahr</v>
          </cell>
        </row>
        <row r="17">
          <cell r="A17" t="str">
            <v>2. Lehrjahr</v>
          </cell>
        </row>
        <row r="18">
          <cell r="A18" t="str">
            <v>3. Lehrjahr</v>
          </cell>
        </row>
        <row r="19">
          <cell r="A19" t="str">
            <v>4. Lehrjahr</v>
          </cell>
        </row>
        <row r="39">
          <cell r="A39" t="str">
            <v>Zeitausgleich 25%</v>
          </cell>
        </row>
        <row r="41">
          <cell r="A41" t="str">
            <v>Überstunde 50%</v>
          </cell>
        </row>
        <row r="42">
          <cell r="A42" t="str">
            <v>Überstunde 75%</v>
          </cell>
        </row>
        <row r="43">
          <cell r="A43" t="str">
            <v>Überstunde 100%</v>
          </cell>
        </row>
        <row r="50">
          <cell r="A50" t="str">
            <v>Sonntagszuschlag (Basis=Lohn)</v>
          </cell>
        </row>
        <row r="61">
          <cell r="A61" t="str">
            <v>Nachtarbeitszulage (€), 22–6 Uhr</v>
          </cell>
        </row>
        <row r="62">
          <cell r="A62" t="str">
            <v>Schichtzulage (€), 2. Schicht</v>
          </cell>
        </row>
        <row r="71">
          <cell r="A71" t="str">
            <v>Vorarbeiterzuschlag</v>
          </cell>
        </row>
        <row r="72">
          <cell r="A72" t="str">
            <v>Schmutzzulage</v>
          </cell>
        </row>
        <row r="73">
          <cell r="A73" t="str">
            <v>Erschwerniszulage</v>
          </cell>
        </row>
        <row r="74">
          <cell r="A74" t="str">
            <v>Gefahrenzulage</v>
          </cell>
        </row>
        <row r="103">
          <cell r="A103" t="str">
            <v>kleine Entfernungszulage (&gt;6Std)</v>
          </cell>
        </row>
        <row r="104">
          <cell r="A104" t="str">
            <v>mittlere Entfernungszulage (&gt;11Std)</v>
          </cell>
        </row>
        <row r="105">
          <cell r="A105" t="str">
            <v>große Entfernungszulage (&gt;11Std + Nächt.)</v>
          </cell>
        </row>
        <row r="107">
          <cell r="A107" t="str">
            <v>Nächtigungsgeld</v>
          </cell>
        </row>
        <row r="117">
          <cell r="A117" t="str">
            <v>Montagezulage</v>
          </cell>
        </row>
      </sheetData>
      <sheetData sheetId="6" refreshError="1"/>
      <sheetData sheetId="7">
        <row r="242">
          <cell r="A242" t="str">
            <v/>
          </cell>
        </row>
        <row r="243">
          <cell r="A243" t="str">
            <v/>
          </cell>
        </row>
        <row r="244">
          <cell r="A244" t="str">
            <v/>
          </cell>
        </row>
        <row r="245">
          <cell r="A245" t="str">
            <v/>
          </cell>
        </row>
        <row r="246">
          <cell r="A246" t="str">
            <v/>
          </cell>
        </row>
      </sheetData>
      <sheetData sheetId="8">
        <row r="21">
          <cell r="H21" t="str">
            <v>Lohn</v>
          </cell>
        </row>
        <row r="22">
          <cell r="H22" t="str">
            <v>Material</v>
          </cell>
        </row>
        <row r="23">
          <cell r="H23" t="str">
            <v>Fremdleistung und Geräte</v>
          </cell>
        </row>
        <row r="24">
          <cell r="H24" t="str">
            <v>Regie Material (VE=Einkaufspreis)</v>
          </cell>
        </row>
        <row r="25">
          <cell r="H25" t="str">
            <v/>
          </cell>
        </row>
        <row r="26">
          <cell r="H26"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160">
          <cell r="I160">
            <v>2.25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5F36-2946-49A7-978C-9A8CF2334875}">
  <sheetPr>
    <tabColor rgb="FFFF0000"/>
  </sheetPr>
  <dimension ref="A1:H68"/>
  <sheetViews>
    <sheetView showGridLines="0" tabSelected="1" workbookViewId="0">
      <selection activeCell="B8" sqref="B8"/>
    </sheetView>
  </sheetViews>
  <sheetFormatPr baseColWidth="10" defaultColWidth="10.7109375" defaultRowHeight="15.75" x14ac:dyDescent="0.25"/>
  <cols>
    <col min="1" max="2" width="10.7109375" style="32"/>
    <col min="3" max="3" width="12.28515625" style="32" bestFit="1" customWidth="1"/>
    <col min="4" max="16384" width="10.7109375" style="32"/>
  </cols>
  <sheetData>
    <row r="1" spans="1:8" ht="18" customHeight="1" x14ac:dyDescent="0.25">
      <c r="A1" s="242" t="s">
        <v>39</v>
      </c>
      <c r="B1" s="243"/>
      <c r="C1" s="243"/>
      <c r="D1" s="243"/>
      <c r="E1" s="243"/>
      <c r="F1" s="243"/>
      <c r="G1" s="243"/>
      <c r="H1" s="244"/>
    </row>
    <row r="2" spans="1:8" ht="18" customHeight="1" x14ac:dyDescent="0.25">
      <c r="A2" s="245"/>
      <c r="B2" s="246"/>
      <c r="C2" s="246"/>
      <c r="D2" s="246"/>
      <c r="E2" s="246"/>
      <c r="F2" s="246"/>
      <c r="G2" s="246"/>
      <c r="H2" s="247"/>
    </row>
    <row r="3" spans="1:8" ht="18.75" x14ac:dyDescent="0.3">
      <c r="A3" s="33"/>
      <c r="B3" s="34"/>
      <c r="C3" s="34"/>
      <c r="D3" s="34"/>
      <c r="E3" s="34"/>
      <c r="F3" s="34"/>
      <c r="G3" s="35"/>
      <c r="H3" s="36"/>
    </row>
    <row r="4" spans="1:8" ht="18.75" x14ac:dyDescent="0.3">
      <c r="A4" s="248" t="s">
        <v>34</v>
      </c>
      <c r="B4" s="249"/>
      <c r="C4" s="249"/>
      <c r="D4" s="249"/>
      <c r="E4" s="249"/>
      <c r="F4" s="249"/>
      <c r="G4" s="249"/>
      <c r="H4" s="250"/>
    </row>
    <row r="5" spans="1:8" ht="18.75" x14ac:dyDescent="0.3">
      <c r="A5" s="251"/>
      <c r="B5" s="252"/>
      <c r="C5" s="252"/>
      <c r="D5" s="252"/>
      <c r="E5" s="252"/>
      <c r="F5" s="252"/>
      <c r="G5" s="252"/>
      <c r="H5" s="253"/>
    </row>
    <row r="6" spans="1:8" ht="18.75" x14ac:dyDescent="0.3">
      <c r="A6" s="156"/>
      <c r="B6" s="157"/>
      <c r="C6" s="157"/>
      <c r="D6" s="157"/>
      <c r="E6" s="157"/>
      <c r="F6" s="157"/>
      <c r="G6" s="157"/>
      <c r="H6" s="158"/>
    </row>
    <row r="7" spans="1:8" ht="18" customHeight="1" x14ac:dyDescent="0.25">
      <c r="A7" s="159" t="s">
        <v>88</v>
      </c>
      <c r="B7" s="226" t="s">
        <v>107</v>
      </c>
      <c r="C7" s="160">
        <v>44509</v>
      </c>
      <c r="D7" s="266" t="s">
        <v>106</v>
      </c>
      <c r="E7" s="267"/>
      <c r="F7" s="267"/>
      <c r="G7" s="267"/>
      <c r="H7" s="268"/>
    </row>
    <row r="8" spans="1:8" ht="16.899999999999999" customHeight="1" x14ac:dyDescent="0.25">
      <c r="A8" s="35"/>
      <c r="B8" s="35"/>
      <c r="C8" s="35"/>
      <c r="D8" s="35"/>
      <c r="E8" s="35"/>
      <c r="F8" s="35"/>
      <c r="G8" s="35"/>
      <c r="H8" s="35"/>
    </row>
    <row r="9" spans="1:8" ht="16.899999999999999" customHeight="1" x14ac:dyDescent="0.25">
      <c r="A9" s="254" t="s">
        <v>31</v>
      </c>
      <c r="B9" s="255"/>
      <c r="C9" s="255"/>
      <c r="D9" s="255"/>
      <c r="E9" s="255"/>
      <c r="F9" s="255"/>
      <c r="G9" s="255"/>
      <c r="H9" s="256"/>
    </row>
    <row r="10" spans="1:8" ht="16.899999999999999" customHeight="1" x14ac:dyDescent="0.25">
      <c r="A10" s="239"/>
      <c r="B10" s="240"/>
      <c r="C10" s="240"/>
      <c r="D10" s="240"/>
      <c r="E10" s="240"/>
      <c r="F10" s="240"/>
      <c r="G10" s="240"/>
      <c r="H10" s="241"/>
    </row>
    <row r="11" spans="1:8" ht="16.899999999999999" customHeight="1" x14ac:dyDescent="0.25">
      <c r="A11" s="239"/>
      <c r="B11" s="240"/>
      <c r="C11" s="240"/>
      <c r="D11" s="240"/>
      <c r="E11" s="240"/>
      <c r="F11" s="240"/>
      <c r="G11" s="240"/>
      <c r="H11" s="241"/>
    </row>
    <row r="12" spans="1:8" ht="16.899999999999999" customHeight="1" x14ac:dyDescent="0.25">
      <c r="A12" s="155"/>
      <c r="B12" s="153"/>
      <c r="C12" s="153"/>
      <c r="D12" s="153"/>
      <c r="E12" s="153"/>
      <c r="F12" s="153"/>
      <c r="G12" s="153"/>
      <c r="H12" s="154"/>
    </row>
    <row r="13" spans="1:8" ht="16.899999999999999" customHeight="1" x14ac:dyDescent="0.25">
      <c r="A13" s="257" t="s">
        <v>40</v>
      </c>
      <c r="B13" s="258"/>
      <c r="C13" s="258"/>
      <c r="D13" s="258"/>
      <c r="E13" s="258"/>
      <c r="F13" s="258"/>
      <c r="G13" s="258"/>
      <c r="H13" s="259"/>
    </row>
    <row r="14" spans="1:8" ht="16.899999999999999" customHeight="1" x14ac:dyDescent="0.25">
      <c r="A14" s="260" t="s">
        <v>80</v>
      </c>
      <c r="B14" s="261"/>
      <c r="C14" s="261"/>
      <c r="D14" s="261"/>
      <c r="E14" s="261"/>
      <c r="F14" s="261"/>
      <c r="G14" s="261"/>
      <c r="H14" s="262"/>
    </row>
    <row r="15" spans="1:8" ht="16.899999999999999" customHeight="1" x14ac:dyDescent="0.25">
      <c r="A15" s="263"/>
      <c r="B15" s="264"/>
      <c r="C15" s="264"/>
      <c r="D15" s="264"/>
      <c r="E15" s="264"/>
      <c r="F15" s="264"/>
      <c r="G15" s="264"/>
      <c r="H15" s="265"/>
    </row>
    <row r="16" spans="1:8" ht="16.899999999999999" customHeight="1" x14ac:dyDescent="0.25">
      <c r="A16" s="46"/>
      <c r="B16" s="47"/>
      <c r="C16" s="47"/>
      <c r="D16" s="47"/>
      <c r="E16" s="47"/>
      <c r="F16" s="47"/>
      <c r="G16" s="47"/>
      <c r="H16" s="48"/>
    </row>
    <row r="17" spans="1:8" ht="16.899999999999999" customHeight="1" x14ac:dyDescent="0.25">
      <c r="A17" s="239" t="s">
        <v>81</v>
      </c>
      <c r="B17" s="240"/>
      <c r="C17" s="240"/>
      <c r="D17" s="240"/>
      <c r="E17" s="240"/>
      <c r="F17" s="240"/>
      <c r="G17" s="240"/>
      <c r="H17" s="241"/>
    </row>
    <row r="18" spans="1:8" ht="16.899999999999999" customHeight="1" x14ac:dyDescent="0.25">
      <c r="A18" s="239"/>
      <c r="B18" s="240"/>
      <c r="C18" s="240"/>
      <c r="D18" s="240"/>
      <c r="E18" s="240"/>
      <c r="F18" s="240"/>
      <c r="G18" s="240"/>
      <c r="H18" s="241"/>
    </row>
    <row r="19" spans="1:8" ht="16.899999999999999" customHeight="1" x14ac:dyDescent="0.25">
      <c r="A19" s="46"/>
      <c r="B19" s="47"/>
      <c r="C19" s="47"/>
      <c r="D19" s="47"/>
      <c r="E19" s="47"/>
      <c r="F19" s="47"/>
      <c r="G19" s="47"/>
      <c r="H19" s="48"/>
    </row>
    <row r="20" spans="1:8" ht="16.899999999999999" customHeight="1" x14ac:dyDescent="0.25">
      <c r="A20" s="239" t="s">
        <v>82</v>
      </c>
      <c r="B20" s="240"/>
      <c r="C20" s="240"/>
      <c r="D20" s="240"/>
      <c r="E20" s="240"/>
      <c r="F20" s="240"/>
      <c r="G20" s="240"/>
      <c r="H20" s="241"/>
    </row>
    <row r="21" spans="1:8" ht="16.899999999999999" customHeight="1" x14ac:dyDescent="0.25">
      <c r="A21" s="239"/>
      <c r="B21" s="240"/>
      <c r="C21" s="240"/>
      <c r="D21" s="240"/>
      <c r="E21" s="240"/>
      <c r="F21" s="240"/>
      <c r="G21" s="240"/>
      <c r="H21" s="241"/>
    </row>
    <row r="22" spans="1:8" ht="16.899999999999999" customHeight="1" x14ac:dyDescent="0.25">
      <c r="A22" s="49"/>
      <c r="B22" s="50"/>
      <c r="C22" s="50"/>
      <c r="D22" s="50"/>
      <c r="E22" s="50"/>
      <c r="F22" s="50"/>
      <c r="G22" s="50"/>
      <c r="H22" s="51"/>
    </row>
    <row r="23" spans="1:8" ht="16.899999999999999" customHeight="1" x14ac:dyDescent="0.25">
      <c r="A23" s="239" t="s">
        <v>35</v>
      </c>
      <c r="B23" s="240"/>
      <c r="C23" s="240"/>
      <c r="D23" s="240"/>
      <c r="E23" s="240"/>
      <c r="F23" s="240"/>
      <c r="G23" s="240"/>
      <c r="H23" s="241"/>
    </row>
    <row r="24" spans="1:8" ht="16.899999999999999" customHeight="1" x14ac:dyDescent="0.25">
      <c r="A24" s="239"/>
      <c r="B24" s="240"/>
      <c r="C24" s="240"/>
      <c r="D24" s="240"/>
      <c r="E24" s="240"/>
      <c r="F24" s="240"/>
      <c r="G24" s="240"/>
      <c r="H24" s="241"/>
    </row>
    <row r="25" spans="1:8" ht="16.899999999999999" customHeight="1" x14ac:dyDescent="0.25">
      <c r="A25" s="46"/>
      <c r="B25" s="47"/>
      <c r="C25" s="47"/>
      <c r="D25" s="47"/>
      <c r="E25" s="47"/>
      <c r="F25" s="47"/>
      <c r="G25" s="47"/>
      <c r="H25" s="48"/>
    </row>
    <row r="26" spans="1:8" ht="16.899999999999999" customHeight="1" x14ac:dyDescent="0.25">
      <c r="A26" s="236" t="s">
        <v>32</v>
      </c>
      <c r="B26" s="237"/>
      <c r="C26" s="237"/>
      <c r="D26" s="237"/>
      <c r="E26" s="237"/>
      <c r="F26" s="237"/>
      <c r="G26" s="237"/>
      <c r="H26" s="238"/>
    </row>
    <row r="27" spans="1:8" ht="16.899999999999999" customHeight="1" x14ac:dyDescent="0.25">
      <c r="A27" s="52"/>
      <c r="B27" s="53"/>
      <c r="C27" s="53"/>
      <c r="D27" s="53"/>
      <c r="E27" s="53"/>
      <c r="F27" s="53"/>
      <c r="G27" s="53"/>
      <c r="H27" s="54"/>
    </row>
    <row r="28" spans="1:8" ht="16.899999999999999" customHeight="1" x14ac:dyDescent="0.25">
      <c r="A28" s="239" t="s">
        <v>83</v>
      </c>
      <c r="B28" s="240"/>
      <c r="C28" s="240"/>
      <c r="D28" s="240"/>
      <c r="E28" s="240"/>
      <c r="F28" s="240"/>
      <c r="G28" s="240"/>
      <c r="H28" s="241"/>
    </row>
    <row r="29" spans="1:8" ht="16.899999999999999" customHeight="1" x14ac:dyDescent="0.25">
      <c r="A29" s="239"/>
      <c r="B29" s="240"/>
      <c r="C29" s="240"/>
      <c r="D29" s="240"/>
      <c r="E29" s="240"/>
      <c r="F29" s="240"/>
      <c r="G29" s="240"/>
      <c r="H29" s="241"/>
    </row>
    <row r="30" spans="1:8" ht="16.899999999999999" customHeight="1" x14ac:dyDescent="0.25">
      <c r="A30" s="239"/>
      <c r="B30" s="240"/>
      <c r="C30" s="240"/>
      <c r="D30" s="240"/>
      <c r="E30" s="240"/>
      <c r="F30" s="240"/>
      <c r="G30" s="240"/>
      <c r="H30" s="241"/>
    </row>
    <row r="31" spans="1:8" ht="16.899999999999999" customHeight="1" x14ac:dyDescent="0.25">
      <c r="A31" s="239"/>
      <c r="B31" s="240"/>
      <c r="C31" s="240"/>
      <c r="D31" s="240"/>
      <c r="E31" s="240"/>
      <c r="F31" s="240"/>
      <c r="G31" s="240"/>
      <c r="H31" s="241"/>
    </row>
    <row r="32" spans="1:8" ht="16.899999999999999" customHeight="1" x14ac:dyDescent="0.25">
      <c r="A32" s="40"/>
      <c r="B32" s="35"/>
      <c r="C32" s="35"/>
      <c r="D32" s="35"/>
      <c r="E32" s="35"/>
      <c r="F32" s="35"/>
      <c r="G32" s="35"/>
      <c r="H32" s="36"/>
    </row>
    <row r="33" spans="1:8" ht="16.899999999999999" customHeight="1" x14ac:dyDescent="0.25">
      <c r="A33" s="239" t="s">
        <v>84</v>
      </c>
      <c r="B33" s="240"/>
      <c r="C33" s="240"/>
      <c r="D33" s="240"/>
      <c r="E33" s="240"/>
      <c r="F33" s="240"/>
      <c r="G33" s="240"/>
      <c r="H33" s="241"/>
    </row>
    <row r="34" spans="1:8" ht="16.899999999999999" customHeight="1" x14ac:dyDescent="0.25">
      <c r="A34" s="239"/>
      <c r="B34" s="240"/>
      <c r="C34" s="240"/>
      <c r="D34" s="240"/>
      <c r="E34" s="240"/>
      <c r="F34" s="240"/>
      <c r="G34" s="240"/>
      <c r="H34" s="241"/>
    </row>
    <row r="35" spans="1:8" ht="16.899999999999999" customHeight="1" x14ac:dyDescent="0.25">
      <c r="A35" s="40"/>
      <c r="B35" s="35"/>
      <c r="C35" s="35"/>
      <c r="D35" s="35"/>
      <c r="E35" s="35"/>
      <c r="F35" s="35"/>
      <c r="G35" s="35"/>
      <c r="H35" s="36"/>
    </row>
    <row r="36" spans="1:8" ht="16.899999999999999" customHeight="1" x14ac:dyDescent="0.25">
      <c r="A36" s="239" t="s">
        <v>103</v>
      </c>
      <c r="B36" s="240"/>
      <c r="C36" s="240"/>
      <c r="D36" s="240"/>
      <c r="E36" s="240"/>
      <c r="F36" s="240"/>
      <c r="G36" s="240"/>
      <c r="H36" s="241"/>
    </row>
    <row r="37" spans="1:8" ht="16.899999999999999" customHeight="1" x14ac:dyDescent="0.25">
      <c r="A37" s="239"/>
      <c r="B37" s="240"/>
      <c r="C37" s="240"/>
      <c r="D37" s="240"/>
      <c r="E37" s="240"/>
      <c r="F37" s="240"/>
      <c r="G37" s="240"/>
      <c r="H37" s="241"/>
    </row>
    <row r="38" spans="1:8" ht="16.899999999999999" customHeight="1" x14ac:dyDescent="0.25">
      <c r="A38" s="239"/>
      <c r="B38" s="240"/>
      <c r="C38" s="240"/>
      <c r="D38" s="240"/>
      <c r="E38" s="240"/>
      <c r="F38" s="240"/>
      <c r="G38" s="240"/>
      <c r="H38" s="241"/>
    </row>
    <row r="39" spans="1:8" ht="16.899999999999999" customHeight="1" x14ac:dyDescent="0.25">
      <c r="A39" s="155"/>
      <c r="B39" s="153"/>
      <c r="C39" s="153"/>
      <c r="D39" s="153"/>
      <c r="E39" s="153"/>
      <c r="F39" s="153"/>
      <c r="G39" s="153"/>
      <c r="H39" s="154"/>
    </row>
    <row r="40" spans="1:8" ht="16.899999999999999" customHeight="1" x14ac:dyDescent="0.25">
      <c r="A40" s="239" t="s">
        <v>104</v>
      </c>
      <c r="B40" s="240"/>
      <c r="C40" s="240"/>
      <c r="D40" s="240"/>
      <c r="E40" s="240"/>
      <c r="F40" s="240"/>
      <c r="G40" s="240"/>
      <c r="H40" s="241"/>
    </row>
    <row r="41" spans="1:8" ht="16.899999999999999" customHeight="1" x14ac:dyDescent="0.25">
      <c r="A41" s="239"/>
      <c r="B41" s="240"/>
      <c r="C41" s="240"/>
      <c r="D41" s="240"/>
      <c r="E41" s="240"/>
      <c r="F41" s="240"/>
      <c r="G41" s="240"/>
      <c r="H41" s="241"/>
    </row>
    <row r="42" spans="1:8" ht="16.899999999999999" customHeight="1" x14ac:dyDescent="0.25">
      <c r="A42" s="239"/>
      <c r="B42" s="240"/>
      <c r="C42" s="240"/>
      <c r="D42" s="240"/>
      <c r="E42" s="240"/>
      <c r="F42" s="240"/>
      <c r="G42" s="240"/>
      <c r="H42" s="241"/>
    </row>
    <row r="43" spans="1:8" ht="16.899999999999999" customHeight="1" x14ac:dyDescent="0.25">
      <c r="A43" s="40"/>
      <c r="B43" s="35"/>
      <c r="C43" s="35"/>
      <c r="D43" s="35"/>
      <c r="E43" s="35"/>
      <c r="F43" s="35"/>
      <c r="G43" s="35"/>
      <c r="H43" s="36"/>
    </row>
    <row r="44" spans="1:8" ht="16.899999999999999" customHeight="1" x14ac:dyDescent="0.25">
      <c r="A44" s="239" t="s">
        <v>105</v>
      </c>
      <c r="B44" s="240"/>
      <c r="C44" s="240"/>
      <c r="D44" s="240"/>
      <c r="E44" s="240"/>
      <c r="F44" s="240"/>
      <c r="G44" s="240"/>
      <c r="H44" s="241"/>
    </row>
    <row r="45" spans="1:8" ht="16.899999999999999" customHeight="1" x14ac:dyDescent="0.25">
      <c r="A45" s="239"/>
      <c r="B45" s="240"/>
      <c r="C45" s="240"/>
      <c r="D45" s="240"/>
      <c r="E45" s="240"/>
      <c r="F45" s="240"/>
      <c r="G45" s="240"/>
      <c r="H45" s="241"/>
    </row>
    <row r="46" spans="1:8" ht="16.899999999999999" customHeight="1" x14ac:dyDescent="0.25">
      <c r="A46" s="239"/>
      <c r="B46" s="240"/>
      <c r="C46" s="240"/>
      <c r="D46" s="240"/>
      <c r="E46" s="240"/>
      <c r="F46" s="240"/>
      <c r="G46" s="240"/>
      <c r="H46" s="241"/>
    </row>
    <row r="47" spans="1:8" ht="16.899999999999999" customHeight="1" x14ac:dyDescent="0.25">
      <c r="A47" s="239"/>
      <c r="B47" s="240"/>
      <c r="C47" s="240"/>
      <c r="D47" s="240"/>
      <c r="E47" s="240"/>
      <c r="F47" s="240"/>
      <c r="G47" s="240"/>
      <c r="H47" s="241"/>
    </row>
    <row r="48" spans="1:8" ht="16.899999999999999" customHeight="1" x14ac:dyDescent="0.25">
      <c r="A48" s="239"/>
      <c r="B48" s="240"/>
      <c r="C48" s="240"/>
      <c r="D48" s="240"/>
      <c r="E48" s="240"/>
      <c r="F48" s="240"/>
      <c r="G48" s="240"/>
      <c r="H48" s="241"/>
    </row>
    <row r="49" spans="1:8" x14ac:dyDescent="0.25">
      <c r="A49" s="239"/>
      <c r="B49" s="240"/>
      <c r="C49" s="240"/>
      <c r="D49" s="240"/>
      <c r="E49" s="240"/>
      <c r="F49" s="240"/>
      <c r="G49" s="240"/>
      <c r="H49" s="241"/>
    </row>
    <row r="50" spans="1:8" x14ac:dyDescent="0.25">
      <c r="A50" s="40"/>
      <c r="B50" s="35"/>
      <c r="C50" s="35"/>
      <c r="D50" s="35"/>
      <c r="E50" s="35"/>
      <c r="F50" s="35"/>
      <c r="G50" s="35"/>
      <c r="H50" s="36"/>
    </row>
    <row r="51" spans="1:8" x14ac:dyDescent="0.25">
      <c r="A51" s="239" t="s">
        <v>36</v>
      </c>
      <c r="B51" s="240"/>
      <c r="C51" s="240"/>
      <c r="D51" s="240"/>
      <c r="E51" s="240"/>
      <c r="F51" s="240"/>
      <c r="G51" s="240"/>
      <c r="H51" s="241"/>
    </row>
    <row r="52" spans="1:8" x14ac:dyDescent="0.25">
      <c r="A52" s="239"/>
      <c r="B52" s="240"/>
      <c r="C52" s="240"/>
      <c r="D52" s="240"/>
      <c r="E52" s="240"/>
      <c r="F52" s="240"/>
      <c r="G52" s="240"/>
      <c r="H52" s="241"/>
    </row>
    <row r="53" spans="1:8" x14ac:dyDescent="0.25">
      <c r="A53" s="239"/>
      <c r="B53" s="240"/>
      <c r="C53" s="240"/>
      <c r="D53" s="240"/>
      <c r="E53" s="240"/>
      <c r="F53" s="240"/>
      <c r="G53" s="240"/>
      <c r="H53" s="241"/>
    </row>
    <row r="54" spans="1:8" x14ac:dyDescent="0.25">
      <c r="A54" s="41"/>
      <c r="B54" s="42"/>
      <c r="C54" s="42"/>
      <c r="D54" s="42"/>
      <c r="E54" s="42"/>
      <c r="F54" s="42"/>
      <c r="G54" s="42"/>
      <c r="H54" s="43"/>
    </row>
    <row r="55" spans="1:8" x14ac:dyDescent="0.25">
      <c r="A55" s="37"/>
      <c r="B55" s="38"/>
      <c r="C55" s="44" t="s">
        <v>37</v>
      </c>
      <c r="D55" s="38"/>
      <c r="E55" s="38"/>
      <c r="F55" s="38"/>
      <c r="G55" s="38"/>
      <c r="H55" s="39"/>
    </row>
    <row r="56" spans="1:8" x14ac:dyDescent="0.25">
      <c r="A56" s="40"/>
      <c r="B56" s="35"/>
      <c r="C56" s="35"/>
      <c r="D56" s="35"/>
      <c r="E56" s="35"/>
      <c r="F56" s="35"/>
      <c r="G56" s="35"/>
      <c r="H56" s="36"/>
    </row>
    <row r="57" spans="1:8" x14ac:dyDescent="0.25">
      <c r="A57" s="40"/>
      <c r="B57" s="35"/>
      <c r="C57" s="45" t="s">
        <v>38</v>
      </c>
      <c r="D57" s="35"/>
      <c r="E57" s="35"/>
      <c r="F57" s="35"/>
      <c r="G57" s="35"/>
      <c r="H57" s="36"/>
    </row>
    <row r="58" spans="1:8" x14ac:dyDescent="0.25">
      <c r="A58" s="40"/>
      <c r="B58" s="35"/>
      <c r="C58" s="35"/>
      <c r="D58" s="35"/>
      <c r="E58" s="35"/>
      <c r="F58" s="35"/>
      <c r="G58" s="35"/>
      <c r="H58" s="36"/>
    </row>
    <row r="59" spans="1:8" ht="18.75" x14ac:dyDescent="0.3">
      <c r="A59" s="40"/>
      <c r="B59" s="35"/>
      <c r="C59" s="35" t="s">
        <v>33</v>
      </c>
      <c r="D59" s="35"/>
      <c r="E59" s="271"/>
      <c r="F59" s="271"/>
      <c r="G59" s="271"/>
      <c r="H59" s="36"/>
    </row>
    <row r="60" spans="1:8" x14ac:dyDescent="0.25">
      <c r="A60" s="40"/>
      <c r="B60" s="35"/>
      <c r="D60" s="35"/>
      <c r="E60" s="35"/>
      <c r="F60" s="35"/>
      <c r="G60" s="35"/>
      <c r="H60" s="36"/>
    </row>
    <row r="61" spans="1:8" x14ac:dyDescent="0.25">
      <c r="A61" s="40"/>
      <c r="B61" s="35"/>
      <c r="C61" s="240" t="s">
        <v>89</v>
      </c>
      <c r="D61" s="240"/>
      <c r="E61" s="240"/>
      <c r="F61" s="240"/>
      <c r="G61" s="240"/>
      <c r="H61" s="241"/>
    </row>
    <row r="62" spans="1:8" x14ac:dyDescent="0.25">
      <c r="A62" s="40"/>
      <c r="B62" s="35"/>
      <c r="C62" s="240"/>
      <c r="D62" s="240"/>
      <c r="E62" s="240"/>
      <c r="F62" s="240"/>
      <c r="G62" s="240"/>
      <c r="H62" s="241"/>
    </row>
    <row r="63" spans="1:8" x14ac:dyDescent="0.25">
      <c r="A63" s="40"/>
      <c r="B63" s="35"/>
      <c r="C63" s="240"/>
      <c r="D63" s="240"/>
      <c r="E63" s="240"/>
      <c r="F63" s="240"/>
      <c r="G63" s="240"/>
      <c r="H63" s="241"/>
    </row>
    <row r="64" spans="1:8" ht="18.75" x14ac:dyDescent="0.3">
      <c r="A64" s="40"/>
      <c r="B64" s="35"/>
      <c r="C64" s="35" t="s">
        <v>33</v>
      </c>
      <c r="E64" s="269"/>
      <c r="F64" s="270"/>
      <c r="G64" s="270"/>
    </row>
    <row r="65" spans="1:8" x14ac:dyDescent="0.25">
      <c r="A65" s="41"/>
      <c r="B65" s="42"/>
      <c r="C65" s="42"/>
      <c r="D65" s="42"/>
      <c r="E65" s="42"/>
      <c r="F65" s="42"/>
      <c r="G65" s="42"/>
      <c r="H65" s="43"/>
    </row>
    <row r="66" spans="1:8" x14ac:dyDescent="0.25">
      <c r="A66" s="227" t="s">
        <v>98</v>
      </c>
      <c r="B66" s="228"/>
      <c r="C66" s="228"/>
      <c r="D66" s="228"/>
      <c r="E66" s="228"/>
      <c r="F66" s="228"/>
      <c r="G66" s="228"/>
      <c r="H66" s="229"/>
    </row>
    <row r="67" spans="1:8" x14ac:dyDescent="0.25">
      <c r="A67" s="230"/>
      <c r="B67" s="231"/>
      <c r="C67" s="231"/>
      <c r="D67" s="231"/>
      <c r="E67" s="231"/>
      <c r="F67" s="231"/>
      <c r="G67" s="231"/>
      <c r="H67" s="232"/>
    </row>
    <row r="68" spans="1:8" x14ac:dyDescent="0.25">
      <c r="A68" s="233"/>
      <c r="B68" s="234"/>
      <c r="C68" s="234"/>
      <c r="D68" s="234"/>
      <c r="E68" s="234"/>
      <c r="F68" s="234"/>
      <c r="G68" s="234"/>
      <c r="H68" s="235"/>
    </row>
  </sheetData>
  <sheetProtection password="BD60" sheet="1" selectLockedCells="1" selectUnlockedCells="1"/>
  <mergeCells count="21">
    <mergeCell ref="E64:G64"/>
    <mergeCell ref="A44:H49"/>
    <mergeCell ref="A33:H34"/>
    <mergeCell ref="A51:H53"/>
    <mergeCell ref="E59:G59"/>
    <mergeCell ref="A66:H68"/>
    <mergeCell ref="A26:H26"/>
    <mergeCell ref="A36:H38"/>
    <mergeCell ref="A40:H42"/>
    <mergeCell ref="A1:H2"/>
    <mergeCell ref="A4:H4"/>
    <mergeCell ref="A5:H5"/>
    <mergeCell ref="A9:H11"/>
    <mergeCell ref="A28:H31"/>
    <mergeCell ref="A13:H13"/>
    <mergeCell ref="A23:H24"/>
    <mergeCell ref="A17:H18"/>
    <mergeCell ref="A20:H21"/>
    <mergeCell ref="A14:H15"/>
    <mergeCell ref="D7:H7"/>
    <mergeCell ref="C61:H6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zoomScale="90" zoomScaleNormal="90" workbookViewId="0">
      <selection activeCell="C13" sqref="C13"/>
    </sheetView>
  </sheetViews>
  <sheetFormatPr baseColWidth="10" defaultColWidth="9" defaultRowHeight="15" x14ac:dyDescent="0.25"/>
  <cols>
    <col min="1" max="1" width="3.7109375" customWidth="1"/>
    <col min="2" max="2" width="7.42578125" customWidth="1"/>
    <col min="3" max="6" width="9.5703125" customWidth="1"/>
    <col min="7" max="13" width="8.85546875" customWidth="1"/>
    <col min="14" max="15" width="10.140625" customWidth="1"/>
    <col min="16" max="16" width="5" customWidth="1"/>
    <col min="17" max="20" width="10.85546875" customWidth="1"/>
    <col min="22" max="44" width="9" customWidth="1"/>
  </cols>
  <sheetData>
    <row r="1" spans="1:20" ht="18.75" x14ac:dyDescent="0.3">
      <c r="A1" s="278" t="s">
        <v>92</v>
      </c>
      <c r="B1" s="279"/>
      <c r="C1" s="279"/>
      <c r="D1" s="279"/>
      <c r="E1" s="279"/>
      <c r="F1" s="279"/>
      <c r="G1" s="279"/>
      <c r="H1" s="279"/>
      <c r="I1" s="279"/>
      <c r="J1" s="162"/>
      <c r="K1" s="162"/>
      <c r="L1" s="162"/>
      <c r="M1" s="162"/>
      <c r="N1" s="162"/>
      <c r="O1" s="340"/>
      <c r="P1" s="341"/>
      <c r="Q1" s="341"/>
      <c r="R1" s="341"/>
      <c r="S1" s="341"/>
      <c r="T1" s="342"/>
    </row>
    <row r="2" spans="1:20" ht="16.899999999999999" customHeight="1" x14ac:dyDescent="0.25">
      <c r="A2" s="272" t="s">
        <v>97</v>
      </c>
      <c r="B2" s="273"/>
      <c r="C2" s="273"/>
      <c r="D2" s="273"/>
      <c r="E2" s="273"/>
      <c r="F2" s="273"/>
      <c r="G2" s="273"/>
      <c r="H2" s="273"/>
      <c r="I2" s="274"/>
      <c r="J2" s="280" t="s">
        <v>41</v>
      </c>
      <c r="K2" s="281"/>
      <c r="L2" s="11"/>
      <c r="M2" s="11"/>
      <c r="N2" s="11"/>
      <c r="O2" s="343"/>
      <c r="P2" s="344"/>
      <c r="Q2" s="344"/>
      <c r="R2" s="344"/>
      <c r="S2" s="344"/>
      <c r="T2" s="345"/>
    </row>
    <row r="3" spans="1:20" ht="16.899999999999999" customHeight="1" x14ac:dyDescent="0.25">
      <c r="A3" s="275"/>
      <c r="B3" s="276"/>
      <c r="C3" s="276"/>
      <c r="D3" s="276"/>
      <c r="E3" s="276"/>
      <c r="F3" s="276"/>
      <c r="G3" s="276"/>
      <c r="H3" s="276"/>
      <c r="I3" s="277"/>
      <c r="J3" s="282"/>
      <c r="K3" s="283"/>
      <c r="L3" s="14"/>
      <c r="M3" s="14"/>
      <c r="N3" s="14"/>
      <c r="O3" s="165"/>
      <c r="P3" s="161"/>
      <c r="Q3" s="161"/>
      <c r="R3" s="161"/>
      <c r="S3" s="161"/>
      <c r="T3" s="166"/>
    </row>
    <row r="4" spans="1:20" x14ac:dyDescent="0.25">
      <c r="A4" s="62" t="s">
        <v>95</v>
      </c>
      <c r="B4" s="63"/>
      <c r="C4" s="63"/>
      <c r="D4" s="287" t="s">
        <v>96</v>
      </c>
      <c r="E4" s="287"/>
      <c r="F4" s="287"/>
      <c r="G4" s="287"/>
      <c r="H4" s="287"/>
      <c r="I4" s="287"/>
      <c r="J4" s="287"/>
      <c r="K4" s="287"/>
      <c r="L4" s="287"/>
      <c r="M4" s="287"/>
      <c r="N4" s="288"/>
      <c r="O4" s="284" t="s">
        <v>93</v>
      </c>
      <c r="P4" s="285"/>
      <c r="Q4" s="285"/>
      <c r="R4" s="285"/>
      <c r="S4" s="285"/>
      <c r="T4" s="286"/>
    </row>
    <row r="5" spans="1:20" ht="23.25" customHeight="1" x14ac:dyDescent="0.25">
      <c r="A5" s="26"/>
      <c r="B5" s="337" t="s">
        <v>42</v>
      </c>
      <c r="C5" s="9"/>
      <c r="D5" s="355" t="s">
        <v>0</v>
      </c>
      <c r="E5" s="356"/>
      <c r="F5" s="356"/>
      <c r="G5" s="280" t="s">
        <v>5</v>
      </c>
      <c r="H5" s="281"/>
      <c r="I5" s="281"/>
      <c r="J5" s="281"/>
      <c r="K5" s="281"/>
      <c r="L5" s="281"/>
      <c r="M5" s="281"/>
      <c r="N5" s="281"/>
      <c r="O5" s="163"/>
      <c r="P5" s="307" t="s">
        <v>72</v>
      </c>
      <c r="Q5" s="307"/>
      <c r="R5" s="308"/>
      <c r="S5" s="305" t="s">
        <v>67</v>
      </c>
      <c r="T5" s="164" t="s">
        <v>71</v>
      </c>
    </row>
    <row r="6" spans="1:20" x14ac:dyDescent="0.25">
      <c r="A6" s="301" t="s">
        <v>25</v>
      </c>
      <c r="B6" s="338"/>
      <c r="C6" s="357" t="s">
        <v>3</v>
      </c>
      <c r="D6" s="311" t="s">
        <v>4</v>
      </c>
      <c r="E6" s="313" t="s">
        <v>1</v>
      </c>
      <c r="F6" s="315" t="s">
        <v>2</v>
      </c>
      <c r="G6" s="282"/>
      <c r="H6" s="283"/>
      <c r="I6" s="283"/>
      <c r="J6" s="283"/>
      <c r="K6" s="283"/>
      <c r="L6" s="283"/>
      <c r="M6" s="283"/>
      <c r="N6" s="283"/>
      <c r="O6" s="125"/>
      <c r="P6" s="309"/>
      <c r="Q6" s="309"/>
      <c r="R6" s="310"/>
      <c r="S6" s="306"/>
      <c r="T6" s="126"/>
    </row>
    <row r="7" spans="1:20" ht="14.25" customHeight="1" x14ac:dyDescent="0.25">
      <c r="A7" s="302"/>
      <c r="B7" s="338"/>
      <c r="C7" s="357"/>
      <c r="D7" s="312"/>
      <c r="E7" s="314"/>
      <c r="F7" s="316"/>
      <c r="G7" s="334" t="s">
        <v>77</v>
      </c>
      <c r="H7" s="332" t="s">
        <v>22</v>
      </c>
      <c r="I7" s="330" t="s">
        <v>23</v>
      </c>
      <c r="J7" s="332" t="s">
        <v>24</v>
      </c>
      <c r="K7" s="330"/>
      <c r="L7" s="332"/>
      <c r="M7" s="332"/>
      <c r="N7" s="328" t="s">
        <v>56</v>
      </c>
      <c r="O7" s="127"/>
      <c r="P7" s="323" t="s">
        <v>65</v>
      </c>
      <c r="Q7" s="304" t="s">
        <v>94</v>
      </c>
      <c r="R7" s="350" t="s">
        <v>66</v>
      </c>
      <c r="S7" s="351" t="s">
        <v>55</v>
      </c>
      <c r="T7" s="304" t="s">
        <v>57</v>
      </c>
    </row>
    <row r="8" spans="1:20" x14ac:dyDescent="0.25">
      <c r="A8" s="303"/>
      <c r="B8" s="338"/>
      <c r="C8" s="357"/>
      <c r="D8" s="312"/>
      <c r="E8" s="314"/>
      <c r="F8" s="316"/>
      <c r="G8" s="335"/>
      <c r="H8" s="333"/>
      <c r="I8" s="331"/>
      <c r="J8" s="333"/>
      <c r="K8" s="331"/>
      <c r="L8" s="333"/>
      <c r="M8" s="333"/>
      <c r="N8" s="329"/>
      <c r="O8" s="127"/>
      <c r="P8" s="323"/>
      <c r="Q8" s="304"/>
      <c r="R8" s="350"/>
      <c r="S8" s="351"/>
      <c r="T8" s="304"/>
    </row>
    <row r="9" spans="1:20" x14ac:dyDescent="0.25">
      <c r="A9" s="30" t="s">
        <v>26</v>
      </c>
      <c r="B9" s="338"/>
      <c r="C9" s="4"/>
      <c r="D9" s="4"/>
      <c r="E9" s="8"/>
      <c r="F9" s="5"/>
      <c r="G9" s="59">
        <v>0.5</v>
      </c>
      <c r="H9" s="60">
        <v>0.5</v>
      </c>
      <c r="I9" s="61">
        <v>0</v>
      </c>
      <c r="J9" s="60">
        <v>0</v>
      </c>
      <c r="K9" s="61">
        <v>0</v>
      </c>
      <c r="L9" s="60">
        <v>0</v>
      </c>
      <c r="M9" s="60">
        <v>0</v>
      </c>
      <c r="N9" s="24">
        <f>SUM(G9:M9)</f>
        <v>1</v>
      </c>
      <c r="O9" s="360" t="s">
        <v>85</v>
      </c>
      <c r="P9" s="323"/>
      <c r="Q9" s="304"/>
      <c r="R9" s="350"/>
      <c r="S9" s="351"/>
      <c r="T9" s="304"/>
    </row>
    <row r="10" spans="1:20" s="3" customFormat="1" x14ac:dyDescent="0.25">
      <c r="A10" s="28"/>
      <c r="B10" s="339"/>
      <c r="C10" s="17" t="s">
        <v>9</v>
      </c>
      <c r="D10" s="17" t="s">
        <v>10</v>
      </c>
      <c r="E10" s="18" t="s">
        <v>11</v>
      </c>
      <c r="F10" s="119" t="s">
        <v>12</v>
      </c>
      <c r="G10" s="19" t="s">
        <v>43</v>
      </c>
      <c r="H10" s="20" t="s">
        <v>44</v>
      </c>
      <c r="I10" s="21" t="s">
        <v>45</v>
      </c>
      <c r="J10" s="20" t="s">
        <v>46</v>
      </c>
      <c r="K10" s="21" t="s">
        <v>47</v>
      </c>
      <c r="L10" s="20" t="s">
        <v>48</v>
      </c>
      <c r="M10" s="20" t="s">
        <v>49</v>
      </c>
      <c r="N10" s="70" t="s">
        <v>50</v>
      </c>
      <c r="O10" s="360"/>
      <c r="P10" s="323"/>
      <c r="Q10" s="128" t="s">
        <v>20</v>
      </c>
      <c r="R10" s="129" t="s">
        <v>21</v>
      </c>
      <c r="S10" s="130"/>
      <c r="T10" s="131"/>
    </row>
    <row r="11" spans="1:20" x14ac:dyDescent="0.25">
      <c r="A11" s="31" t="s">
        <v>27</v>
      </c>
      <c r="B11" s="352" t="s">
        <v>90</v>
      </c>
      <c r="C11" s="9"/>
      <c r="D11" s="317" t="s">
        <v>91</v>
      </c>
      <c r="E11" s="317"/>
      <c r="F11" s="318"/>
      <c r="G11" s="64"/>
      <c r="H11" s="65">
        <v>0.03</v>
      </c>
      <c r="I11" s="66"/>
      <c r="J11" s="65"/>
      <c r="K11" s="66"/>
      <c r="L11" s="65"/>
      <c r="M11" s="65"/>
      <c r="N11" s="71">
        <f>Berechnung!B11*G$9+Berechnung!C11*H$9+Berechnung!D11*I$9+Berechnung!E11*J$9+Berechnung!F11*K$9+Berechnung!G11*L$9+Berechnung!H11*M$9</f>
        <v>1.5000000000000003E-2</v>
      </c>
      <c r="O11" s="196"/>
      <c r="P11" s="323"/>
      <c r="Q11" s="133" t="str">
        <f>IF(P11=1,F11,"")</f>
        <v/>
      </c>
      <c r="R11" s="134">
        <f>Berechnung!J11*G$9+Berechnung!K11*H$9+Berechnung!L11*I$9+Berechnung!M11*J$9+Berechnung!N11*K$9+Berechnung!O11*L$9+Berechnung!P11*M$9</f>
        <v>7.7999999999999979E-3</v>
      </c>
      <c r="S11" s="133"/>
      <c r="T11" s="135"/>
    </row>
    <row r="12" spans="1:20" x14ac:dyDescent="0.25">
      <c r="A12" s="27"/>
      <c r="B12" s="353"/>
      <c r="C12" s="118">
        <v>36800</v>
      </c>
      <c r="D12" s="319"/>
      <c r="E12" s="319"/>
      <c r="F12" s="320"/>
      <c r="G12" s="67"/>
      <c r="H12" s="68"/>
      <c r="I12" s="69"/>
      <c r="J12" s="68"/>
      <c r="K12" s="69"/>
      <c r="L12" s="68"/>
      <c r="M12" s="68"/>
      <c r="N12" s="72">
        <f>Berechnung!B12*G$9+Berechnung!C12*H$9+Berechnung!D12*I$9+Berechnung!E12*J$9+Berechnung!F12*K$9+Berechnung!G12*L$9+Berechnung!H12*M$9</f>
        <v>0</v>
      </c>
      <c r="O12" s="136"/>
      <c r="P12" s="324"/>
      <c r="Q12" s="137" t="str">
        <f>IF(P12=1,F12,"")</f>
        <v/>
      </c>
      <c r="R12" s="136">
        <f>Berechnung!J12*G$9+Berechnung!K12*H$9+Berechnung!L12*I$9+Berechnung!M12*J$9+Berechnung!N12*K$9+Berechnung!O12*L$9+Berechnung!P12*M$9</f>
        <v>0</v>
      </c>
      <c r="S12" s="137"/>
      <c r="T12" s="138"/>
    </row>
    <row r="13" spans="1:20" x14ac:dyDescent="0.25">
      <c r="A13" s="27"/>
      <c r="B13" s="353"/>
      <c r="C13" s="121">
        <v>44501</v>
      </c>
      <c r="D13" s="7">
        <f t="shared" ref="D13:D40" si="0">IF(C13&gt;0,1/C$41,"")</f>
        <v>0.04</v>
      </c>
      <c r="E13" s="55"/>
      <c r="F13" s="120">
        <f t="shared" ref="F13:F40" si="1">IF(E13&lt;&gt;"",E13,D13)</f>
        <v>0.04</v>
      </c>
      <c r="G13" s="56"/>
      <c r="H13" s="57"/>
      <c r="I13" s="58"/>
      <c r="J13" s="57"/>
      <c r="K13" s="58"/>
      <c r="L13" s="57"/>
      <c r="M13" s="57"/>
      <c r="N13" s="25">
        <f>Berechnung!B13*G$9+Berechnung!C13*H$9+Berechnung!D13*I$9+Berechnung!E13*J$9+Berechnung!F13*K$9+Berechnung!G13*L$9+Berechnung!H13*M$9</f>
        <v>0</v>
      </c>
      <c r="O13" s="139">
        <f t="shared" ref="O13:O40" si="2">IF(C13&gt;$C$12,C13,"")</f>
        <v>44501</v>
      </c>
      <c r="P13" s="140" t="s">
        <v>53</v>
      </c>
      <c r="Q13" s="141">
        <f t="shared" ref="Q13:Q40" si="3">IF(P13="f",F13,"")</f>
        <v>0.04</v>
      </c>
      <c r="R13" s="132">
        <f>Berechnung!J13*G$9+Berechnung!K13*H$9+Berechnung!L13*I$9+Berechnung!M13*J$9+Berechnung!N13*K$9+Berechnung!O13*L$9+Berechnung!P13*M$9</f>
        <v>0</v>
      </c>
      <c r="S13" s="141" t="str">
        <f t="shared" ref="S13:S40" si="4">IF(P13="v",F13,"")</f>
        <v/>
      </c>
      <c r="T13" s="134">
        <f>Berechnung!R13*G$9+Berechnung!S13*H$9+Berechnung!T13*I$9+Berechnung!U13*J$9+Berechnung!V13*K$9+Berechnung!W13*L$9+Berechnung!X13*M$9</f>
        <v>0</v>
      </c>
    </row>
    <row r="14" spans="1:20" x14ac:dyDescent="0.25">
      <c r="A14" s="27"/>
      <c r="B14" s="353"/>
      <c r="C14" s="121">
        <v>44531</v>
      </c>
      <c r="D14" s="7">
        <f t="shared" si="0"/>
        <v>0.04</v>
      </c>
      <c r="E14" s="55"/>
      <c r="F14" s="120">
        <f t="shared" si="1"/>
        <v>0.04</v>
      </c>
      <c r="G14" s="56"/>
      <c r="H14" s="57"/>
      <c r="I14" s="58"/>
      <c r="J14" s="57"/>
      <c r="K14" s="58"/>
      <c r="L14" s="57"/>
      <c r="M14" s="57"/>
      <c r="N14" s="25">
        <f>Berechnung!B14*G$9+Berechnung!C14*H$9+Berechnung!D14*I$9+Berechnung!E14*J$9+Berechnung!F14*K$9+Berechnung!G14*L$9+Berechnung!H14*M$9</f>
        <v>0</v>
      </c>
      <c r="O14" s="139">
        <f t="shared" si="2"/>
        <v>44531</v>
      </c>
      <c r="P14" s="140" t="s">
        <v>53</v>
      </c>
      <c r="Q14" s="141">
        <f t="shared" si="3"/>
        <v>0.04</v>
      </c>
      <c r="R14" s="132">
        <f>Berechnung!J14*G$9+Berechnung!K14*H$9+Berechnung!L14*I$9+Berechnung!M14*J$9+Berechnung!N14*K$9+Berechnung!O14*L$9+Berechnung!P14*M$9</f>
        <v>0</v>
      </c>
      <c r="S14" s="141" t="str">
        <f t="shared" si="4"/>
        <v/>
      </c>
      <c r="T14" s="132">
        <f>Berechnung!R14*G$9+Berechnung!S14*H$9+Berechnung!T14*I$9+Berechnung!U14*J$9+Berechnung!V14*K$9+Berechnung!W14*L$9+Berechnung!X14*M$9</f>
        <v>0</v>
      </c>
    </row>
    <row r="15" spans="1:20" x14ac:dyDescent="0.25">
      <c r="A15" s="27"/>
      <c r="B15" s="353"/>
      <c r="C15" s="121">
        <v>44562</v>
      </c>
      <c r="D15" s="7">
        <f t="shared" si="0"/>
        <v>0.04</v>
      </c>
      <c r="E15" s="55"/>
      <c r="F15" s="120">
        <f t="shared" si="1"/>
        <v>0.04</v>
      </c>
      <c r="G15" s="56"/>
      <c r="H15" s="57">
        <v>0.04</v>
      </c>
      <c r="I15" s="58"/>
      <c r="J15" s="57"/>
      <c r="K15" s="58"/>
      <c r="L15" s="57"/>
      <c r="M15" s="57"/>
      <c r="N15" s="25">
        <f>Berechnung!B15*G$9+Berechnung!C15*H$9+Berechnung!D15*I$9+Berechnung!E15*J$9+Berechnung!F15*K$9+Berechnung!G15*L$9+Berechnung!H15*M$9</f>
        <v>1.8400000000000007E-2</v>
      </c>
      <c r="O15" s="139">
        <f t="shared" si="2"/>
        <v>44562</v>
      </c>
      <c r="P15" s="142" t="s">
        <v>53</v>
      </c>
      <c r="Q15" s="141">
        <f t="shared" si="3"/>
        <v>0.04</v>
      </c>
      <c r="R15" s="132">
        <f>Berechnung!J15*G$9+Berechnung!K15*H$9+Berechnung!L15*I$9+Berechnung!M15*J$9+Berechnung!N15*K$9+Berechnung!O15*L$9+Berechnung!P15*M$9</f>
        <v>8.7999999999999988E-3</v>
      </c>
      <c r="S15" s="141" t="str">
        <f t="shared" si="4"/>
        <v/>
      </c>
      <c r="T15" s="132">
        <f>Berechnung!R15*G$9+Berechnung!S15*H$9+Berechnung!T15*I$9+Berechnung!U15*J$9+Berechnung!V15*K$9+Berechnung!W15*L$9+Berechnung!X15*M$9</f>
        <v>0</v>
      </c>
    </row>
    <row r="16" spans="1:20" x14ac:dyDescent="0.25">
      <c r="A16" s="27"/>
      <c r="B16" s="353"/>
      <c r="C16" s="121">
        <v>44593</v>
      </c>
      <c r="D16" s="7">
        <f t="shared" si="0"/>
        <v>0.04</v>
      </c>
      <c r="E16" s="55"/>
      <c r="F16" s="120">
        <f t="shared" si="1"/>
        <v>0.04</v>
      </c>
      <c r="G16" s="56"/>
      <c r="H16" s="57"/>
      <c r="I16" s="58"/>
      <c r="J16" s="57"/>
      <c r="K16" s="58"/>
      <c r="L16" s="57"/>
      <c r="M16" s="57"/>
      <c r="N16" s="25">
        <f>Berechnung!B16*G$9+Berechnung!C16*H$9+Berechnung!D16*I$9+Berechnung!E16*J$9+Berechnung!F16*K$9+Berechnung!G16*L$9+Berechnung!H16*M$9</f>
        <v>0</v>
      </c>
      <c r="O16" s="139">
        <f t="shared" si="2"/>
        <v>44593</v>
      </c>
      <c r="P16" s="142" t="s">
        <v>53</v>
      </c>
      <c r="Q16" s="141">
        <f t="shared" si="3"/>
        <v>0.04</v>
      </c>
      <c r="R16" s="132">
        <f>Berechnung!J16*G$9+Berechnung!K16*H$9+Berechnung!L16*I$9+Berechnung!M16*J$9+Berechnung!N16*K$9+Berechnung!O16*L$9+Berechnung!P16*M$9</f>
        <v>0</v>
      </c>
      <c r="S16" s="141" t="str">
        <f t="shared" si="4"/>
        <v/>
      </c>
      <c r="T16" s="132">
        <f>Berechnung!R16*G$9+Berechnung!S16*H$9+Berechnung!T16*I$9+Berechnung!U16*J$9+Berechnung!V16*K$9+Berechnung!W16*L$9+Berechnung!X16*M$9</f>
        <v>0</v>
      </c>
    </row>
    <row r="17" spans="1:20" x14ac:dyDescent="0.25">
      <c r="A17" s="27"/>
      <c r="B17" s="353"/>
      <c r="C17" s="121">
        <v>44621</v>
      </c>
      <c r="D17" s="7">
        <f t="shared" si="0"/>
        <v>0.04</v>
      </c>
      <c r="E17" s="55"/>
      <c r="F17" s="120">
        <f t="shared" si="1"/>
        <v>0.04</v>
      </c>
      <c r="G17" s="56"/>
      <c r="H17" s="57"/>
      <c r="I17" s="58"/>
      <c r="J17" s="57"/>
      <c r="K17" s="58"/>
      <c r="L17" s="57"/>
      <c r="M17" s="57"/>
      <c r="N17" s="25">
        <f>Berechnung!B17*G$9+Berechnung!C17*H$9+Berechnung!D17*I$9+Berechnung!E17*J$9+Berechnung!F17*K$9+Berechnung!G17*L$9+Berechnung!H17*M$9</f>
        <v>0</v>
      </c>
      <c r="O17" s="139">
        <f t="shared" si="2"/>
        <v>44621</v>
      </c>
      <c r="P17" s="142" t="s">
        <v>53</v>
      </c>
      <c r="Q17" s="141">
        <f t="shared" si="3"/>
        <v>0.04</v>
      </c>
      <c r="R17" s="132">
        <f>Berechnung!J17*G$9+Berechnung!K17*H$9+Berechnung!L17*I$9+Berechnung!M17*J$9+Berechnung!N17*K$9+Berechnung!O17*L$9+Berechnung!P17*M$9</f>
        <v>0</v>
      </c>
      <c r="S17" s="141" t="str">
        <f t="shared" si="4"/>
        <v/>
      </c>
      <c r="T17" s="132">
        <f>Berechnung!R17*G$9+Berechnung!S17*H$9+Berechnung!T17*I$9+Berechnung!U17*J$9+Berechnung!V17*K$9+Berechnung!W17*L$9+Berechnung!X17*M$9</f>
        <v>0</v>
      </c>
    </row>
    <row r="18" spans="1:20" x14ac:dyDescent="0.25">
      <c r="A18" s="27"/>
      <c r="B18" s="353"/>
      <c r="C18" s="121">
        <v>44652</v>
      </c>
      <c r="D18" s="7">
        <f t="shared" si="0"/>
        <v>0.04</v>
      </c>
      <c r="E18" s="55"/>
      <c r="F18" s="120">
        <f t="shared" si="1"/>
        <v>0.04</v>
      </c>
      <c r="G18" s="56"/>
      <c r="H18" s="57"/>
      <c r="I18" s="58"/>
      <c r="J18" s="57"/>
      <c r="K18" s="58"/>
      <c r="L18" s="57"/>
      <c r="M18" s="57"/>
      <c r="N18" s="25">
        <f>Berechnung!B18*G$9+Berechnung!C18*H$9+Berechnung!D18*I$9+Berechnung!E18*J$9+Berechnung!F18*K$9+Berechnung!G18*L$9+Berechnung!H18*M$9</f>
        <v>0</v>
      </c>
      <c r="O18" s="139">
        <f t="shared" si="2"/>
        <v>44652</v>
      </c>
      <c r="P18" s="142" t="s">
        <v>53</v>
      </c>
      <c r="Q18" s="141">
        <f t="shared" si="3"/>
        <v>0.04</v>
      </c>
      <c r="R18" s="132">
        <f>Berechnung!J18*G$9+Berechnung!K18*H$9+Berechnung!L18*I$9+Berechnung!M18*J$9+Berechnung!N18*K$9+Berechnung!O18*L$9+Berechnung!P18*M$9</f>
        <v>0</v>
      </c>
      <c r="S18" s="141" t="str">
        <f t="shared" si="4"/>
        <v/>
      </c>
      <c r="T18" s="132">
        <f>Berechnung!R18*G$9+Berechnung!S18*H$9+Berechnung!T18*I$9+Berechnung!U18*J$9+Berechnung!V18*K$9+Berechnung!W18*L$9+Berechnung!X18*M$9</f>
        <v>0</v>
      </c>
    </row>
    <row r="19" spans="1:20" x14ac:dyDescent="0.25">
      <c r="A19" s="27"/>
      <c r="B19" s="353"/>
      <c r="C19" s="121">
        <v>44682</v>
      </c>
      <c r="D19" s="7">
        <f t="shared" si="0"/>
        <v>0.04</v>
      </c>
      <c r="E19" s="55"/>
      <c r="F19" s="120">
        <f t="shared" si="1"/>
        <v>0.04</v>
      </c>
      <c r="G19" s="56">
        <v>0.03</v>
      </c>
      <c r="H19" s="56"/>
      <c r="I19" s="56"/>
      <c r="J19" s="56"/>
      <c r="K19" s="56"/>
      <c r="L19" s="56"/>
      <c r="M19" s="56"/>
      <c r="N19" s="25">
        <f>Berechnung!B19*G$9+Berechnung!C19*H$9+Berechnung!D19*I$9+Berechnung!E19*J$9+Berechnung!F19*K$9+Berechnung!G19*L$9+Berechnung!H19*M$9</f>
        <v>1.1400000000000002E-2</v>
      </c>
      <c r="O19" s="139">
        <f t="shared" si="2"/>
        <v>44682</v>
      </c>
      <c r="P19" s="142" t="s">
        <v>53</v>
      </c>
      <c r="Q19" s="141">
        <f t="shared" si="3"/>
        <v>0.04</v>
      </c>
      <c r="R19" s="132">
        <f>Berechnung!J19*G$9+Berechnung!K19*H$9+Berechnung!L19*I$9+Berechnung!M19*J$9+Berechnung!N19*K$9+Berechnung!O19*L$9+Berechnung!P19*M$9</f>
        <v>4.2000000000000006E-3</v>
      </c>
      <c r="S19" s="141" t="str">
        <f t="shared" si="4"/>
        <v/>
      </c>
      <c r="T19" s="132">
        <f>Berechnung!R19*G$9+Berechnung!S19*H$9+Berechnung!T19*I$9+Berechnung!U19*J$9+Berechnung!V19*K$9+Berechnung!W19*L$9+Berechnung!X19*M$9</f>
        <v>0</v>
      </c>
    </row>
    <row r="20" spans="1:20" x14ac:dyDescent="0.25">
      <c r="A20" s="27"/>
      <c r="B20" s="353"/>
      <c r="C20" s="121">
        <v>44713</v>
      </c>
      <c r="D20" s="7">
        <f t="shared" si="0"/>
        <v>0.04</v>
      </c>
      <c r="E20" s="55"/>
      <c r="F20" s="120">
        <f t="shared" si="1"/>
        <v>0.04</v>
      </c>
      <c r="G20" s="56"/>
      <c r="H20" s="57">
        <v>0.02</v>
      </c>
      <c r="I20" s="58"/>
      <c r="J20" s="57"/>
      <c r="K20" s="58"/>
      <c r="L20" s="57"/>
      <c r="M20" s="57"/>
      <c r="N20" s="25">
        <f>Berechnung!B20*G$9+Berechnung!C20*H$9+Berechnung!D20*I$9+Berechnung!E20*J$9+Berechnung!F20*K$9+Berechnung!G20*L$9+Berechnung!H20*M$9</f>
        <v>7.2000000000000007E-3</v>
      </c>
      <c r="O20" s="139">
        <f t="shared" si="2"/>
        <v>44713</v>
      </c>
      <c r="P20" s="142" t="s">
        <v>53</v>
      </c>
      <c r="Q20" s="141">
        <f t="shared" si="3"/>
        <v>0.04</v>
      </c>
      <c r="R20" s="132">
        <f>Berechnung!J20*G$9+Berechnung!K20*H$9+Berechnung!L20*I$9+Berechnung!M20*J$9+Berechnung!N20*K$9+Berechnung!O20*L$9+Berechnung!P20*M$9</f>
        <v>2.4000000000000002E-3</v>
      </c>
      <c r="S20" s="141" t="str">
        <f t="shared" si="4"/>
        <v/>
      </c>
      <c r="T20" s="132">
        <f>Berechnung!R20*G$9+Berechnung!S20*H$9+Berechnung!T20*I$9+Berechnung!U20*J$9+Berechnung!V20*K$9+Berechnung!W20*L$9+Berechnung!X20*M$9</f>
        <v>0</v>
      </c>
    </row>
    <row r="21" spans="1:20" x14ac:dyDescent="0.25">
      <c r="A21" s="27"/>
      <c r="B21" s="353"/>
      <c r="C21" s="121">
        <v>44743</v>
      </c>
      <c r="D21" s="7">
        <f t="shared" si="0"/>
        <v>0.04</v>
      </c>
      <c r="E21" s="55"/>
      <c r="F21" s="120">
        <f t="shared" si="1"/>
        <v>0.04</v>
      </c>
      <c r="G21" s="56"/>
      <c r="H21" s="57"/>
      <c r="I21" s="58"/>
      <c r="J21" s="57"/>
      <c r="K21" s="58"/>
      <c r="L21" s="57"/>
      <c r="M21" s="57"/>
      <c r="N21" s="25">
        <f>Berechnung!B21*G$9+Berechnung!C21*H$9+Berechnung!D21*I$9+Berechnung!E21*J$9+Berechnung!F21*K$9+Berechnung!G21*L$9+Berechnung!H21*M$9</f>
        <v>0</v>
      </c>
      <c r="O21" s="139">
        <f t="shared" si="2"/>
        <v>44743</v>
      </c>
      <c r="P21" s="142" t="s">
        <v>53</v>
      </c>
      <c r="Q21" s="141">
        <f t="shared" si="3"/>
        <v>0.04</v>
      </c>
      <c r="R21" s="132">
        <f>Berechnung!J21*G$9+Berechnung!K21*H$9+Berechnung!L21*I$9+Berechnung!M21*J$9+Berechnung!N21*K$9+Berechnung!O21*L$9+Berechnung!P21*M$9</f>
        <v>0</v>
      </c>
      <c r="S21" s="141" t="str">
        <f t="shared" si="4"/>
        <v/>
      </c>
      <c r="T21" s="132">
        <f>Berechnung!R21*G$9+Berechnung!S21*H$9+Berechnung!T21*I$9+Berechnung!U21*J$9+Berechnung!V21*K$9+Berechnung!W21*L$9+Berechnung!X21*M$9</f>
        <v>0</v>
      </c>
    </row>
    <row r="22" spans="1:20" x14ac:dyDescent="0.25">
      <c r="A22" s="27"/>
      <c r="B22" s="353"/>
      <c r="C22" s="121">
        <v>44774</v>
      </c>
      <c r="D22" s="7">
        <f t="shared" si="0"/>
        <v>0.04</v>
      </c>
      <c r="E22" s="55"/>
      <c r="F22" s="120">
        <f t="shared" si="1"/>
        <v>0.04</v>
      </c>
      <c r="G22" s="56"/>
      <c r="H22" s="57"/>
      <c r="I22" s="58"/>
      <c r="J22" s="57"/>
      <c r="K22" s="58"/>
      <c r="L22" s="57"/>
      <c r="M22" s="57"/>
      <c r="N22" s="25">
        <f>Berechnung!B22*G$9+Berechnung!C22*H$9+Berechnung!D22*I$9+Berechnung!E22*J$9+Berechnung!F22*K$9+Berechnung!G22*L$9+Berechnung!H22*M$9</f>
        <v>0</v>
      </c>
      <c r="O22" s="139">
        <f t="shared" si="2"/>
        <v>44774</v>
      </c>
      <c r="P22" s="142" t="s">
        <v>53</v>
      </c>
      <c r="Q22" s="141">
        <f t="shared" si="3"/>
        <v>0.04</v>
      </c>
      <c r="R22" s="132">
        <f>Berechnung!J22*G$9+Berechnung!K22*H$9+Berechnung!L22*I$9+Berechnung!M22*J$9+Berechnung!N22*K$9+Berechnung!O22*L$9+Berechnung!P22*M$9</f>
        <v>0</v>
      </c>
      <c r="S22" s="141" t="str">
        <f t="shared" si="4"/>
        <v/>
      </c>
      <c r="T22" s="132">
        <f>Berechnung!R22*G$9+Berechnung!S22*H$9+Berechnung!T22*I$9+Berechnung!U22*J$9+Berechnung!V22*K$9+Berechnung!W22*L$9+Berechnung!X22*M$9</f>
        <v>0</v>
      </c>
    </row>
    <row r="23" spans="1:20" x14ac:dyDescent="0.25">
      <c r="A23" s="27"/>
      <c r="B23" s="353"/>
      <c r="C23" s="121">
        <v>44805</v>
      </c>
      <c r="D23" s="7">
        <f t="shared" si="0"/>
        <v>0.04</v>
      </c>
      <c r="E23" s="55"/>
      <c r="F23" s="120">
        <f t="shared" si="1"/>
        <v>0.04</v>
      </c>
      <c r="G23" s="56"/>
      <c r="H23" s="57"/>
      <c r="I23" s="58"/>
      <c r="J23" s="57"/>
      <c r="K23" s="58"/>
      <c r="L23" s="57"/>
      <c r="M23" s="57"/>
      <c r="N23" s="25">
        <f>Berechnung!B23*G$9+Berechnung!C23*H$9+Berechnung!D23*I$9+Berechnung!E23*J$9+Berechnung!F23*K$9+Berechnung!G23*L$9+Berechnung!H23*M$9</f>
        <v>0</v>
      </c>
      <c r="O23" s="139">
        <f t="shared" si="2"/>
        <v>44805</v>
      </c>
      <c r="P23" s="142" t="s">
        <v>53</v>
      </c>
      <c r="Q23" s="141">
        <f t="shared" si="3"/>
        <v>0.04</v>
      </c>
      <c r="R23" s="132">
        <f>Berechnung!J23*G$9+Berechnung!K23*H$9+Berechnung!L23*I$9+Berechnung!M23*J$9+Berechnung!N23*K$9+Berechnung!O23*L$9+Berechnung!P23*M$9</f>
        <v>0</v>
      </c>
      <c r="S23" s="141" t="str">
        <f t="shared" si="4"/>
        <v/>
      </c>
      <c r="T23" s="132">
        <f>Berechnung!R23*G$9+Berechnung!S23*H$9+Berechnung!T23*I$9+Berechnung!U23*J$9+Berechnung!V23*K$9+Berechnung!W23*L$9+Berechnung!X23*M$9</f>
        <v>0</v>
      </c>
    </row>
    <row r="24" spans="1:20" x14ac:dyDescent="0.25">
      <c r="A24" s="27"/>
      <c r="B24" s="353"/>
      <c r="C24" s="121">
        <v>44835</v>
      </c>
      <c r="D24" s="7">
        <f t="shared" si="0"/>
        <v>0.04</v>
      </c>
      <c r="E24" s="55"/>
      <c r="F24" s="120">
        <f t="shared" si="1"/>
        <v>0.04</v>
      </c>
      <c r="G24" s="56"/>
      <c r="H24" s="57"/>
      <c r="I24" s="58"/>
      <c r="J24" s="57"/>
      <c r="K24" s="58"/>
      <c r="L24" s="57"/>
      <c r="M24" s="57"/>
      <c r="N24" s="25">
        <f>Berechnung!B24*G$9+Berechnung!C24*H$9+Berechnung!D24*I$9+Berechnung!E24*J$9+Berechnung!F24*K$9+Berechnung!G24*L$9+Berechnung!H24*M$9</f>
        <v>0</v>
      </c>
      <c r="O24" s="139">
        <f t="shared" si="2"/>
        <v>44835</v>
      </c>
      <c r="P24" s="142" t="s">
        <v>53</v>
      </c>
      <c r="Q24" s="141">
        <f t="shared" si="3"/>
        <v>0.04</v>
      </c>
      <c r="R24" s="132">
        <f>Berechnung!J24*G$9+Berechnung!K24*H$9+Berechnung!L24*I$9+Berechnung!M24*J$9+Berechnung!N24*K$9+Berechnung!O24*L$9+Berechnung!P24*M$9</f>
        <v>0</v>
      </c>
      <c r="S24" s="141" t="str">
        <f t="shared" si="4"/>
        <v/>
      </c>
      <c r="T24" s="132">
        <f>Berechnung!R24*G$9+Berechnung!S24*H$9+Berechnung!T24*I$9+Berechnung!U24*J$9+Berechnung!V24*K$9+Berechnung!W24*L$9+Berechnung!X24*M$9</f>
        <v>0</v>
      </c>
    </row>
    <row r="25" spans="1:20" x14ac:dyDescent="0.25">
      <c r="A25" s="27"/>
      <c r="B25" s="353"/>
      <c r="C25" s="121">
        <v>44866</v>
      </c>
      <c r="D25" s="7">
        <f t="shared" si="0"/>
        <v>0.04</v>
      </c>
      <c r="E25" s="55"/>
      <c r="F25" s="120">
        <f t="shared" si="1"/>
        <v>0.04</v>
      </c>
      <c r="G25" s="56"/>
      <c r="H25" s="57"/>
      <c r="I25" s="58"/>
      <c r="J25" s="57"/>
      <c r="K25" s="58"/>
      <c r="L25" s="57"/>
      <c r="M25" s="57"/>
      <c r="N25" s="25">
        <f>Berechnung!B25*G$9+Berechnung!C25*H$9+Berechnung!D25*I$9+Berechnung!E25*J$9+Berechnung!F25*K$9+Berechnung!G25*L$9+Berechnung!H25*M$9</f>
        <v>0</v>
      </c>
      <c r="O25" s="139">
        <f t="shared" si="2"/>
        <v>44866</v>
      </c>
      <c r="P25" s="142" t="s">
        <v>53</v>
      </c>
      <c r="Q25" s="141">
        <f t="shared" si="3"/>
        <v>0.04</v>
      </c>
      <c r="R25" s="132">
        <f>Berechnung!J25*G$9+Berechnung!K25*H$9+Berechnung!L25*I$9+Berechnung!M25*J$9+Berechnung!N25*K$9+Berechnung!O25*L$9+Berechnung!P25*M$9</f>
        <v>0</v>
      </c>
      <c r="S25" s="141" t="str">
        <f t="shared" si="4"/>
        <v/>
      </c>
      <c r="T25" s="132">
        <f>Berechnung!R25*G$9+Berechnung!S25*H$9+Berechnung!T25*I$9+Berechnung!U25*J$9+Berechnung!V25*K$9+Berechnung!W25*L$9+Berechnung!X25*M$9</f>
        <v>0</v>
      </c>
    </row>
    <row r="26" spans="1:20" x14ac:dyDescent="0.25">
      <c r="A26" s="27"/>
      <c r="B26" s="353"/>
      <c r="C26" s="121">
        <v>44896</v>
      </c>
      <c r="D26" s="7">
        <f t="shared" si="0"/>
        <v>0.04</v>
      </c>
      <c r="E26" s="55"/>
      <c r="F26" s="120">
        <f t="shared" si="1"/>
        <v>0.04</v>
      </c>
      <c r="G26" s="56"/>
      <c r="H26" s="57"/>
      <c r="I26" s="58"/>
      <c r="J26" s="57"/>
      <c r="K26" s="58"/>
      <c r="L26" s="57"/>
      <c r="M26" s="57"/>
      <c r="N26" s="25">
        <f>Berechnung!B26*G$9+Berechnung!C26*H$9+Berechnung!D26*I$9+Berechnung!E26*J$9+Berechnung!F26*K$9+Berechnung!G26*L$9+Berechnung!H26*M$9</f>
        <v>0</v>
      </c>
      <c r="O26" s="139">
        <f t="shared" si="2"/>
        <v>44896</v>
      </c>
      <c r="P26" s="142" t="s">
        <v>54</v>
      </c>
      <c r="Q26" s="141" t="str">
        <f t="shared" si="3"/>
        <v/>
      </c>
      <c r="R26" s="132">
        <f>Berechnung!J26*G$9+Berechnung!K26*H$9+Berechnung!L26*I$9+Berechnung!M26*J$9+Berechnung!N26*K$9+Berechnung!O26*L$9+Berechnung!P26*M$9</f>
        <v>0</v>
      </c>
      <c r="S26" s="141">
        <f t="shared" si="4"/>
        <v>0.04</v>
      </c>
      <c r="T26" s="132">
        <f>Berechnung!R26*G$9+Berechnung!S26*H$9+Berechnung!T26*I$9+Berechnung!U26*J$9+Berechnung!V26*K$9+Berechnung!W26*L$9+Berechnung!X26*M$9</f>
        <v>0</v>
      </c>
    </row>
    <row r="27" spans="1:20" x14ac:dyDescent="0.25">
      <c r="A27" s="27"/>
      <c r="B27" s="353"/>
      <c r="C27" s="121">
        <v>44927</v>
      </c>
      <c r="D27" s="7">
        <f t="shared" si="0"/>
        <v>0.04</v>
      </c>
      <c r="E27" s="55"/>
      <c r="F27" s="120">
        <f t="shared" si="1"/>
        <v>0.04</v>
      </c>
      <c r="G27" s="56"/>
      <c r="H27" s="57">
        <v>0.04</v>
      </c>
      <c r="I27" s="58"/>
      <c r="J27" s="57"/>
      <c r="K27" s="58"/>
      <c r="L27" s="57"/>
      <c r="M27" s="57"/>
      <c r="N27" s="25">
        <f>Berechnung!B27*G$9+Berechnung!C27*H$9+Berechnung!D27*I$9+Berechnung!E27*J$9+Berechnung!F27*K$9+Berechnung!G27*L$9+Berechnung!H27*M$9</f>
        <v>8.7999999999999988E-3</v>
      </c>
      <c r="O27" s="139">
        <f t="shared" si="2"/>
        <v>44927</v>
      </c>
      <c r="P27" s="142" t="s">
        <v>54</v>
      </c>
      <c r="Q27" s="141" t="str">
        <f t="shared" si="3"/>
        <v/>
      </c>
      <c r="R27" s="132">
        <f>Berechnung!J27*G$9+Berechnung!K27*H$9+Berechnung!L27*I$9+Berechnung!M27*J$9+Berechnung!N27*K$9+Berechnung!O27*L$9+Berechnung!P27*M$9</f>
        <v>0</v>
      </c>
      <c r="S27" s="141">
        <f t="shared" si="4"/>
        <v>0.04</v>
      </c>
      <c r="T27" s="132">
        <f>Berechnung!R27*G$9+Berechnung!S27*H$9+Berechnung!T27*I$9+Berechnung!U27*J$9+Berechnung!V27*K$9+Berechnung!W27*L$9+Berechnung!X27*M$9</f>
        <v>8.7999999999999988E-3</v>
      </c>
    </row>
    <row r="28" spans="1:20" x14ac:dyDescent="0.25">
      <c r="A28" s="27"/>
      <c r="B28" s="353"/>
      <c r="C28" s="121">
        <v>44958</v>
      </c>
      <c r="D28" s="7">
        <f t="shared" si="0"/>
        <v>0.04</v>
      </c>
      <c r="E28" s="55"/>
      <c r="F28" s="120">
        <f t="shared" si="1"/>
        <v>0.04</v>
      </c>
      <c r="G28" s="56"/>
      <c r="H28" s="57"/>
      <c r="I28" s="58"/>
      <c r="J28" s="57"/>
      <c r="K28" s="58"/>
      <c r="L28" s="57"/>
      <c r="M28" s="57"/>
      <c r="N28" s="25">
        <f>Berechnung!B28*G$9+Berechnung!C28*H$9+Berechnung!D28*I$9+Berechnung!E28*J$9+Berechnung!F28*K$9+Berechnung!G28*L$9+Berechnung!H28*M$9</f>
        <v>0</v>
      </c>
      <c r="O28" s="139">
        <f t="shared" si="2"/>
        <v>44958</v>
      </c>
      <c r="P28" s="142" t="s">
        <v>54</v>
      </c>
      <c r="Q28" s="141" t="str">
        <f t="shared" si="3"/>
        <v/>
      </c>
      <c r="R28" s="132">
        <f>Berechnung!J28*G$9+Berechnung!K28*H$9+Berechnung!L28*I$9+Berechnung!M28*J$9+Berechnung!N28*K$9+Berechnung!O28*L$9+Berechnung!P28*M$9</f>
        <v>0</v>
      </c>
      <c r="S28" s="141">
        <f t="shared" si="4"/>
        <v>0.04</v>
      </c>
      <c r="T28" s="132">
        <f>Berechnung!R28*G$9+Berechnung!S28*H$9+Berechnung!T28*I$9+Berechnung!U28*J$9+Berechnung!V28*K$9+Berechnung!W28*L$9+Berechnung!X28*M$9</f>
        <v>0</v>
      </c>
    </row>
    <row r="29" spans="1:20" x14ac:dyDescent="0.25">
      <c r="A29" s="27"/>
      <c r="B29" s="353"/>
      <c r="C29" s="121">
        <v>44986</v>
      </c>
      <c r="D29" s="7">
        <f t="shared" si="0"/>
        <v>0.04</v>
      </c>
      <c r="E29" s="55"/>
      <c r="F29" s="120">
        <f t="shared" si="1"/>
        <v>0.04</v>
      </c>
      <c r="G29" s="56"/>
      <c r="H29" s="57"/>
      <c r="I29" s="58"/>
      <c r="J29" s="57"/>
      <c r="K29" s="58"/>
      <c r="L29" s="57"/>
      <c r="M29" s="57"/>
      <c r="N29" s="25">
        <f>Berechnung!B29*G$9+Berechnung!C29*H$9+Berechnung!D29*I$9+Berechnung!E29*J$9+Berechnung!F29*K$9+Berechnung!G29*L$9+Berechnung!H29*M$9</f>
        <v>0</v>
      </c>
      <c r="O29" s="139">
        <f t="shared" si="2"/>
        <v>44986</v>
      </c>
      <c r="P29" s="142" t="s">
        <v>54</v>
      </c>
      <c r="Q29" s="141" t="str">
        <f t="shared" si="3"/>
        <v/>
      </c>
      <c r="R29" s="132">
        <f>Berechnung!J29*G$9+Berechnung!K29*H$9+Berechnung!L29*I$9+Berechnung!M29*J$9+Berechnung!N29*K$9+Berechnung!O29*L$9+Berechnung!P29*M$9</f>
        <v>0</v>
      </c>
      <c r="S29" s="141">
        <f t="shared" si="4"/>
        <v>0.04</v>
      </c>
      <c r="T29" s="132">
        <f>Berechnung!R29*G$9+Berechnung!S29*H$9+Berechnung!T29*I$9+Berechnung!U29*J$9+Berechnung!V29*K$9+Berechnung!W29*L$9+Berechnung!X29*M$9</f>
        <v>0</v>
      </c>
    </row>
    <row r="30" spans="1:20" x14ac:dyDescent="0.25">
      <c r="A30" s="27"/>
      <c r="B30" s="353"/>
      <c r="C30" s="121">
        <v>45017</v>
      </c>
      <c r="D30" s="7">
        <f t="shared" si="0"/>
        <v>0.04</v>
      </c>
      <c r="E30" s="55"/>
      <c r="F30" s="120">
        <f t="shared" si="1"/>
        <v>0.04</v>
      </c>
      <c r="G30" s="56"/>
      <c r="H30" s="57"/>
      <c r="I30" s="58"/>
      <c r="J30" s="57"/>
      <c r="K30" s="58"/>
      <c r="L30" s="57"/>
      <c r="M30" s="57"/>
      <c r="N30" s="25">
        <f>Berechnung!B30*G$9+Berechnung!C30*H$9+Berechnung!D30*I$9+Berechnung!E30*J$9+Berechnung!F30*K$9+Berechnung!G30*L$9+Berechnung!H30*M$9</f>
        <v>0</v>
      </c>
      <c r="O30" s="139">
        <f t="shared" si="2"/>
        <v>45017</v>
      </c>
      <c r="P30" s="142" t="s">
        <v>54</v>
      </c>
      <c r="Q30" s="141" t="str">
        <f t="shared" si="3"/>
        <v/>
      </c>
      <c r="R30" s="132">
        <f>Berechnung!J30*G$9+Berechnung!K30*H$9+Berechnung!L30*I$9+Berechnung!M30*J$9+Berechnung!N30*K$9+Berechnung!O30*L$9+Berechnung!P30*M$9</f>
        <v>0</v>
      </c>
      <c r="S30" s="141">
        <f t="shared" si="4"/>
        <v>0.04</v>
      </c>
      <c r="T30" s="132">
        <f>Berechnung!R30*G$9+Berechnung!S30*H$9+Berechnung!T30*I$9+Berechnung!U30*J$9+Berechnung!V30*K$9+Berechnung!W30*L$9+Berechnung!X30*M$9</f>
        <v>0</v>
      </c>
    </row>
    <row r="31" spans="1:20" x14ac:dyDescent="0.25">
      <c r="A31" s="27"/>
      <c r="B31" s="353"/>
      <c r="C31" s="121">
        <v>45047</v>
      </c>
      <c r="D31" s="7">
        <f t="shared" si="0"/>
        <v>0.04</v>
      </c>
      <c r="E31" s="55"/>
      <c r="F31" s="120">
        <f t="shared" si="1"/>
        <v>0.04</v>
      </c>
      <c r="G31" s="56">
        <v>0.03</v>
      </c>
      <c r="H31" s="57"/>
      <c r="I31" s="58"/>
      <c r="J31" s="57"/>
      <c r="K31" s="58"/>
      <c r="L31" s="57"/>
      <c r="M31" s="57"/>
      <c r="N31" s="25">
        <f>Berechnung!B31*G$9+Berechnung!C31*H$9+Berechnung!D31*I$9+Berechnung!E31*J$9+Berechnung!F31*K$9+Berechnung!G31*L$9+Berechnung!H31*M$9</f>
        <v>4.2000000000000006E-3</v>
      </c>
      <c r="O31" s="139">
        <f t="shared" si="2"/>
        <v>45047</v>
      </c>
      <c r="P31" s="142" t="s">
        <v>54</v>
      </c>
      <c r="Q31" s="141" t="str">
        <f t="shared" si="3"/>
        <v/>
      </c>
      <c r="R31" s="132">
        <f>Berechnung!J31*G$9+Berechnung!K31*H$9+Berechnung!L31*I$9+Berechnung!M31*J$9+Berechnung!N31*K$9+Berechnung!O31*L$9+Berechnung!P31*M$9</f>
        <v>0</v>
      </c>
      <c r="S31" s="141">
        <f t="shared" si="4"/>
        <v>0.04</v>
      </c>
      <c r="T31" s="132">
        <f>Berechnung!R31*G$9+Berechnung!S31*H$9+Berechnung!T31*I$9+Berechnung!U31*J$9+Berechnung!V31*K$9+Berechnung!W31*L$9+Berechnung!X31*M$9</f>
        <v>4.2000000000000006E-3</v>
      </c>
    </row>
    <row r="32" spans="1:20" x14ac:dyDescent="0.25">
      <c r="A32" s="27"/>
      <c r="B32" s="353"/>
      <c r="C32" s="121">
        <v>45078</v>
      </c>
      <c r="D32" s="7">
        <f t="shared" si="0"/>
        <v>0.04</v>
      </c>
      <c r="E32" s="55"/>
      <c r="F32" s="120">
        <f t="shared" si="1"/>
        <v>0.04</v>
      </c>
      <c r="G32" s="56"/>
      <c r="H32" s="57">
        <v>0.02</v>
      </c>
      <c r="I32" s="58"/>
      <c r="J32" s="57"/>
      <c r="K32" s="58"/>
      <c r="L32" s="57"/>
      <c r="M32" s="57"/>
      <c r="N32" s="25">
        <f>Berechnung!B32*G$9+Berechnung!C32*H$9+Berechnung!D32*I$9+Berechnung!E32*J$9+Berechnung!F32*K$9+Berechnung!G32*L$9+Berechnung!H32*M$9</f>
        <v>2.4000000000000002E-3</v>
      </c>
      <c r="O32" s="139">
        <f t="shared" si="2"/>
        <v>45078</v>
      </c>
      <c r="P32" s="142" t="s">
        <v>54</v>
      </c>
      <c r="Q32" s="141" t="str">
        <f t="shared" si="3"/>
        <v/>
      </c>
      <c r="R32" s="132">
        <f>Berechnung!J32*G$9+Berechnung!K32*H$9+Berechnung!L32*I$9+Berechnung!M32*J$9+Berechnung!N32*K$9+Berechnung!O32*L$9+Berechnung!P32*M$9</f>
        <v>0</v>
      </c>
      <c r="S32" s="141">
        <f t="shared" si="4"/>
        <v>0.04</v>
      </c>
      <c r="T32" s="132">
        <f>Berechnung!R32*G$9+Berechnung!S32*H$9+Berechnung!T32*I$9+Berechnung!U32*J$9+Berechnung!V32*K$9+Berechnung!W32*L$9+Berechnung!X32*M$9</f>
        <v>2.4000000000000002E-3</v>
      </c>
    </row>
    <row r="33" spans="1:29" x14ac:dyDescent="0.25">
      <c r="A33" s="27"/>
      <c r="B33" s="353"/>
      <c r="C33" s="121">
        <v>45108</v>
      </c>
      <c r="D33" s="7">
        <f t="shared" si="0"/>
        <v>0.04</v>
      </c>
      <c r="E33" s="55"/>
      <c r="F33" s="120">
        <f t="shared" si="1"/>
        <v>0.04</v>
      </c>
      <c r="G33" s="56"/>
      <c r="H33" s="57"/>
      <c r="I33" s="58"/>
      <c r="J33" s="57"/>
      <c r="K33" s="58"/>
      <c r="L33" s="57"/>
      <c r="M33" s="57"/>
      <c r="N33" s="25">
        <f>Berechnung!B33*G$9+Berechnung!C33*H$9+Berechnung!D33*I$9+Berechnung!E33*J$9+Berechnung!F33*K$9+Berechnung!G33*L$9+Berechnung!H33*M$9</f>
        <v>0</v>
      </c>
      <c r="O33" s="139">
        <f t="shared" si="2"/>
        <v>45108</v>
      </c>
      <c r="P33" s="142" t="s">
        <v>54</v>
      </c>
      <c r="Q33" s="141" t="str">
        <f t="shared" si="3"/>
        <v/>
      </c>
      <c r="R33" s="132">
        <f>Berechnung!J33*G$9+Berechnung!K33*H$9+Berechnung!L33*I$9+Berechnung!M33*J$9+Berechnung!N33*K$9+Berechnung!O33*L$9+Berechnung!P33*M$9</f>
        <v>0</v>
      </c>
      <c r="S33" s="141">
        <f t="shared" si="4"/>
        <v>0.04</v>
      </c>
      <c r="T33" s="132">
        <f>Berechnung!R33*G$9+Berechnung!S33*H$9+Berechnung!T33*I$9+Berechnung!U33*J$9+Berechnung!V33*K$9+Berechnung!W33*L$9+Berechnung!X33*M$9</f>
        <v>0</v>
      </c>
    </row>
    <row r="34" spans="1:29" x14ac:dyDescent="0.25">
      <c r="A34" s="27"/>
      <c r="B34" s="353"/>
      <c r="C34" s="121">
        <v>45139</v>
      </c>
      <c r="D34" s="7">
        <f t="shared" si="0"/>
        <v>0.04</v>
      </c>
      <c r="E34" s="55"/>
      <c r="F34" s="120">
        <f t="shared" si="1"/>
        <v>0.04</v>
      </c>
      <c r="G34" s="56"/>
      <c r="H34" s="57"/>
      <c r="I34" s="58"/>
      <c r="J34" s="57"/>
      <c r="K34" s="58"/>
      <c r="L34" s="57"/>
      <c r="M34" s="57"/>
      <c r="N34" s="25">
        <f>Berechnung!B34*G$9+Berechnung!C34*H$9+Berechnung!D34*I$9+Berechnung!E34*J$9+Berechnung!F34*K$9+Berechnung!G34*L$9+Berechnung!H34*M$9</f>
        <v>0</v>
      </c>
      <c r="O34" s="139">
        <f t="shared" si="2"/>
        <v>45139</v>
      </c>
      <c r="P34" s="142" t="s">
        <v>54</v>
      </c>
      <c r="Q34" s="141" t="str">
        <f t="shared" si="3"/>
        <v/>
      </c>
      <c r="R34" s="132">
        <f>Berechnung!J34*G$9+Berechnung!K34*H$9+Berechnung!L34*I$9+Berechnung!M34*J$9+Berechnung!N34*K$9+Berechnung!O34*L$9+Berechnung!P34*M$9</f>
        <v>0</v>
      </c>
      <c r="S34" s="141">
        <f t="shared" si="4"/>
        <v>0.04</v>
      </c>
      <c r="T34" s="132">
        <f>Berechnung!R34*G$9+Berechnung!S34*H$9+Berechnung!T34*I$9+Berechnung!U34*J$9+Berechnung!V34*K$9+Berechnung!W34*L$9+Berechnung!X34*M$9</f>
        <v>0</v>
      </c>
    </row>
    <row r="35" spans="1:29" x14ac:dyDescent="0.25">
      <c r="A35" s="27"/>
      <c r="B35" s="353"/>
      <c r="C35" s="121">
        <v>45170</v>
      </c>
      <c r="D35" s="7">
        <f t="shared" si="0"/>
        <v>0.04</v>
      </c>
      <c r="E35" s="55"/>
      <c r="F35" s="120">
        <f t="shared" si="1"/>
        <v>0.04</v>
      </c>
      <c r="G35" s="56"/>
      <c r="H35" s="57"/>
      <c r="I35" s="58"/>
      <c r="J35" s="57"/>
      <c r="K35" s="58"/>
      <c r="L35" s="57"/>
      <c r="M35" s="57"/>
      <c r="N35" s="25">
        <f>Berechnung!B35*G$9+Berechnung!C35*H$9+Berechnung!D35*I$9+Berechnung!E35*J$9+Berechnung!F35*K$9+Berechnung!G35*L$9+Berechnung!H35*M$9</f>
        <v>0</v>
      </c>
      <c r="O35" s="139">
        <f t="shared" si="2"/>
        <v>45170</v>
      </c>
      <c r="P35" s="142" t="s">
        <v>54</v>
      </c>
      <c r="Q35" s="141" t="str">
        <f t="shared" si="3"/>
        <v/>
      </c>
      <c r="R35" s="132">
        <f>Berechnung!J35*G$9+Berechnung!K35*H$9+Berechnung!L35*I$9+Berechnung!M35*J$9+Berechnung!N35*K$9+Berechnung!O35*L$9+Berechnung!P35*M$9</f>
        <v>0</v>
      </c>
      <c r="S35" s="141">
        <f t="shared" si="4"/>
        <v>0.04</v>
      </c>
      <c r="T35" s="132">
        <f>Berechnung!R35*G$9+Berechnung!S35*H$9+Berechnung!T35*I$9+Berechnung!U35*J$9+Berechnung!V35*K$9+Berechnung!W35*L$9+Berechnung!X35*M$9</f>
        <v>0</v>
      </c>
    </row>
    <row r="36" spans="1:29" x14ac:dyDescent="0.25">
      <c r="A36" s="27"/>
      <c r="B36" s="353"/>
      <c r="C36" s="121">
        <v>45200</v>
      </c>
      <c r="D36" s="7">
        <f t="shared" si="0"/>
        <v>0.04</v>
      </c>
      <c r="E36" s="55"/>
      <c r="F36" s="120">
        <f t="shared" si="1"/>
        <v>0.04</v>
      </c>
      <c r="G36" s="56"/>
      <c r="H36" s="57"/>
      <c r="I36" s="58"/>
      <c r="J36" s="57"/>
      <c r="K36" s="58"/>
      <c r="L36" s="57"/>
      <c r="M36" s="57"/>
      <c r="N36" s="25">
        <f>Berechnung!B36*G$9+Berechnung!C36*H$9+Berechnung!D36*I$9+Berechnung!E36*J$9+Berechnung!F36*K$9+Berechnung!G36*L$9+Berechnung!H36*M$9</f>
        <v>0</v>
      </c>
      <c r="O36" s="139">
        <f t="shared" si="2"/>
        <v>45200</v>
      </c>
      <c r="P36" s="142" t="s">
        <v>54</v>
      </c>
      <c r="Q36" s="141" t="str">
        <f t="shared" si="3"/>
        <v/>
      </c>
      <c r="R36" s="132">
        <f>Berechnung!J36*G$9+Berechnung!K36*H$9+Berechnung!L36*I$9+Berechnung!M36*J$9+Berechnung!N36*K$9+Berechnung!O36*L$9+Berechnung!P36*M$9</f>
        <v>0</v>
      </c>
      <c r="S36" s="141">
        <f t="shared" si="4"/>
        <v>0.04</v>
      </c>
      <c r="T36" s="132">
        <f>Berechnung!R36*G$9+Berechnung!S36*H$9+Berechnung!T36*I$9+Berechnung!U36*J$9+Berechnung!V36*K$9+Berechnung!W36*L$9+Berechnung!X36*M$9</f>
        <v>0</v>
      </c>
    </row>
    <row r="37" spans="1:29" x14ac:dyDescent="0.25">
      <c r="A37" s="27"/>
      <c r="B37" s="353"/>
      <c r="C37" s="121">
        <v>45231</v>
      </c>
      <c r="D37" s="7">
        <f t="shared" si="0"/>
        <v>0.04</v>
      </c>
      <c r="E37" s="55"/>
      <c r="F37" s="120">
        <f t="shared" si="1"/>
        <v>0.04</v>
      </c>
      <c r="G37" s="56"/>
      <c r="H37" s="57"/>
      <c r="I37" s="58"/>
      <c r="J37" s="57"/>
      <c r="K37" s="58"/>
      <c r="L37" s="57"/>
      <c r="M37" s="57"/>
      <c r="N37" s="25">
        <f>Berechnung!B37*G$9+Berechnung!C37*H$9+Berechnung!D37*I$9+Berechnung!E37*J$9+Berechnung!F37*K$9+Berechnung!G37*L$9+Berechnung!H37*M$9</f>
        <v>0</v>
      </c>
      <c r="O37" s="139">
        <f t="shared" si="2"/>
        <v>45231</v>
      </c>
      <c r="P37" s="142" t="s">
        <v>54</v>
      </c>
      <c r="Q37" s="141" t="str">
        <f t="shared" si="3"/>
        <v/>
      </c>
      <c r="R37" s="132">
        <f>Berechnung!J37*G$9+Berechnung!K37*H$9+Berechnung!L37*I$9+Berechnung!M37*J$9+Berechnung!N37*K$9+Berechnung!O37*L$9+Berechnung!P37*M$9</f>
        <v>0</v>
      </c>
      <c r="S37" s="141">
        <f t="shared" si="4"/>
        <v>0.04</v>
      </c>
      <c r="T37" s="132">
        <f>Berechnung!R37*G$9+Berechnung!S37*H$9+Berechnung!T37*I$9+Berechnung!U37*J$9+Berechnung!V37*K$9+Berechnung!W37*L$9+Berechnung!X37*M$9</f>
        <v>0</v>
      </c>
    </row>
    <row r="38" spans="1:29" x14ac:dyDescent="0.25">
      <c r="A38" s="27"/>
      <c r="B38" s="353"/>
      <c r="C38" s="121"/>
      <c r="D38" s="7" t="str">
        <f t="shared" si="0"/>
        <v/>
      </c>
      <c r="E38" s="55"/>
      <c r="F38" s="120" t="str">
        <f t="shared" si="1"/>
        <v/>
      </c>
      <c r="G38" s="56"/>
      <c r="H38" s="57"/>
      <c r="I38" s="58"/>
      <c r="J38" s="57"/>
      <c r="K38" s="58"/>
      <c r="L38" s="57"/>
      <c r="M38" s="57"/>
      <c r="N38" s="25">
        <f>Berechnung!B38*G$9+Berechnung!C38*H$9+Berechnung!D38*I$9+Berechnung!E38*J$9+Berechnung!F38*K$9+Berechnung!G38*L$9+Berechnung!H38*M$9</f>
        <v>0</v>
      </c>
      <c r="O38" s="139" t="str">
        <f t="shared" si="2"/>
        <v/>
      </c>
      <c r="P38" s="142"/>
      <c r="Q38" s="141" t="str">
        <f t="shared" si="3"/>
        <v/>
      </c>
      <c r="R38" s="132">
        <f>Berechnung!J38*G$9+Berechnung!K38*H$9+Berechnung!L38*I$9+Berechnung!M38*J$9+Berechnung!N38*K$9+Berechnung!O38*L$9+Berechnung!P38*M$9</f>
        <v>0</v>
      </c>
      <c r="S38" s="141" t="str">
        <f t="shared" si="4"/>
        <v/>
      </c>
      <c r="T38" s="132">
        <f>Berechnung!R38*G$9+Berechnung!S38*H$9+Berechnung!T38*I$9+Berechnung!U38*J$9+Berechnung!V38*K$9+Berechnung!W38*L$9+Berechnung!X38*M$9</f>
        <v>0</v>
      </c>
    </row>
    <row r="39" spans="1:29" x14ac:dyDescent="0.25">
      <c r="A39" s="27"/>
      <c r="B39" s="353"/>
      <c r="C39" s="121"/>
      <c r="D39" s="7" t="str">
        <f t="shared" si="0"/>
        <v/>
      </c>
      <c r="E39" s="55"/>
      <c r="F39" s="120" t="str">
        <f t="shared" si="1"/>
        <v/>
      </c>
      <c r="G39" s="56"/>
      <c r="H39" s="57"/>
      <c r="I39" s="58"/>
      <c r="J39" s="57"/>
      <c r="K39" s="58"/>
      <c r="L39" s="57"/>
      <c r="M39" s="57"/>
      <c r="N39" s="25">
        <f>Berechnung!B39*G$9+Berechnung!C39*H$9+Berechnung!D39*I$9+Berechnung!E39*J$9+Berechnung!F39*K$9+Berechnung!G39*L$9+Berechnung!H39*M$9</f>
        <v>0</v>
      </c>
      <c r="O39" s="139" t="str">
        <f t="shared" si="2"/>
        <v/>
      </c>
      <c r="P39" s="142"/>
      <c r="Q39" s="141" t="str">
        <f t="shared" si="3"/>
        <v/>
      </c>
      <c r="R39" s="132">
        <f>Berechnung!J39*G$9+Berechnung!K39*H$9+Berechnung!L39*I$9+Berechnung!M39*J$9+Berechnung!N39*K$9+Berechnung!O39*L$9+Berechnung!P39*M$9</f>
        <v>0</v>
      </c>
      <c r="S39" s="141" t="str">
        <f t="shared" si="4"/>
        <v/>
      </c>
      <c r="T39" s="132">
        <f>Berechnung!R39*G$9+Berechnung!S39*H$9+Berechnung!T39*I$9+Berechnung!U39*J$9+Berechnung!V39*K$9+Berechnung!W39*L$9+Berechnung!X39*M$9</f>
        <v>0</v>
      </c>
    </row>
    <row r="40" spans="1:29" x14ac:dyDescent="0.25">
      <c r="A40" s="29"/>
      <c r="B40" s="354"/>
      <c r="C40" s="121"/>
      <c r="D40" s="7" t="str">
        <f t="shared" si="0"/>
        <v/>
      </c>
      <c r="E40" s="55"/>
      <c r="F40" s="120" t="str">
        <f t="shared" si="1"/>
        <v/>
      </c>
      <c r="G40" s="56"/>
      <c r="H40" s="57"/>
      <c r="I40" s="58"/>
      <c r="J40" s="57"/>
      <c r="K40" s="58"/>
      <c r="L40" s="57"/>
      <c r="M40" s="57"/>
      <c r="N40" s="25">
        <f>Berechnung!B40*G$9+Berechnung!C40*H$9+Berechnung!D40*I$9+Berechnung!E40*J$9+Berechnung!F40*K$9+Berechnung!G40*L$9+Berechnung!H40*M$9</f>
        <v>0</v>
      </c>
      <c r="O40" s="143" t="str">
        <f t="shared" si="2"/>
        <v/>
      </c>
      <c r="P40" s="142"/>
      <c r="Q40" s="141" t="str">
        <f t="shared" si="3"/>
        <v/>
      </c>
      <c r="R40" s="136">
        <f>Berechnung!J40*G$9+Berechnung!K40*H$9+Berechnung!L40*I$9+Berechnung!M40*J$9+Berechnung!N40*K$9+Berechnung!O40*L$9+Berechnung!P40*M$9</f>
        <v>0</v>
      </c>
      <c r="S40" s="141" t="str">
        <f t="shared" si="4"/>
        <v/>
      </c>
      <c r="T40" s="136">
        <f>Berechnung!R40*G$9+Berechnung!S40*H$9+Berechnung!T40*I$9+Berechnung!U40*J$9+Berechnung!V40*K$9+Berechnung!W40*L$9+Berechnung!X40*M$9</f>
        <v>0</v>
      </c>
    </row>
    <row r="41" spans="1:29" ht="14.25" customHeight="1" x14ac:dyDescent="0.25">
      <c r="A41" s="30" t="s">
        <v>28</v>
      </c>
      <c r="B41" s="107" t="s">
        <v>2</v>
      </c>
      <c r="C41" s="108">
        <f>COUNT(C13:C40)</f>
        <v>25</v>
      </c>
      <c r="D41" s="109">
        <f>SUM(D11:D40)</f>
        <v>1.0000000000000002</v>
      </c>
      <c r="E41" s="63"/>
      <c r="F41" s="109">
        <f>SUM(F11:F40)</f>
        <v>1.0000000000000002</v>
      </c>
      <c r="G41" s="358" t="s">
        <v>8</v>
      </c>
      <c r="H41" s="359"/>
      <c r="I41" s="359"/>
      <c r="J41" s="359"/>
      <c r="K41" s="359"/>
      <c r="L41" s="359"/>
      <c r="M41" s="359"/>
      <c r="N41" s="359"/>
      <c r="O41" s="144"/>
      <c r="P41" s="325" t="str">
        <f>IF(COUNTA(P13:P40)&lt;&gt;C41,"&lt;-- Eingeben / Kontrolle","")</f>
        <v/>
      </c>
      <c r="Q41" s="145">
        <f>SUM(Q11:Q40)</f>
        <v>0.51999999999999991</v>
      </c>
      <c r="R41" s="146">
        <f>SUM(R11:R40)</f>
        <v>2.3199999999999998E-2</v>
      </c>
      <c r="S41" s="145">
        <f>SUM(S13:S40)</f>
        <v>0.47999999999999993</v>
      </c>
      <c r="T41" s="146">
        <f>SUM(T13:T40)</f>
        <v>1.54E-2</v>
      </c>
    </row>
    <row r="42" spans="1:29" ht="14.25" customHeight="1" x14ac:dyDescent="0.25">
      <c r="A42" s="29" t="s">
        <v>29</v>
      </c>
      <c r="B42" s="13"/>
      <c r="C42" s="14"/>
      <c r="D42" s="14"/>
      <c r="E42" s="14"/>
      <c r="F42" s="110">
        <f>COUNT(F13:F40)</f>
        <v>25</v>
      </c>
      <c r="G42" s="198">
        <f>Berechnung!B41</f>
        <v>3.1200000000000006E-2</v>
      </c>
      <c r="H42" s="199">
        <f>Berechnung!C41</f>
        <v>0.10360000000000003</v>
      </c>
      <c r="I42" s="198">
        <f>Berechnung!D41</f>
        <v>0</v>
      </c>
      <c r="J42" s="199">
        <f>Berechnung!E41</f>
        <v>0</v>
      </c>
      <c r="K42" s="198">
        <f>Berechnung!F41</f>
        <v>0</v>
      </c>
      <c r="L42" s="199">
        <f>Berechnung!G41</f>
        <v>0</v>
      </c>
      <c r="M42" s="198">
        <f>Berechnung!H41</f>
        <v>0</v>
      </c>
      <c r="N42" s="200">
        <f>SUM(N11:N40)</f>
        <v>6.7400000000000002E-2</v>
      </c>
      <c r="O42" s="147"/>
      <c r="P42" s="326"/>
      <c r="Q42" s="321" t="s">
        <v>76</v>
      </c>
      <c r="R42" s="321" t="s">
        <v>75</v>
      </c>
      <c r="S42" s="322" t="s">
        <v>74</v>
      </c>
      <c r="T42" s="322" t="s">
        <v>73</v>
      </c>
      <c r="V42" s="10"/>
      <c r="W42" s="10"/>
      <c r="X42" s="10"/>
      <c r="Y42" s="10"/>
      <c r="Z42" s="10"/>
      <c r="AA42" s="10"/>
      <c r="AB42" s="10"/>
      <c r="AC42" s="10"/>
    </row>
    <row r="43" spans="1:29" ht="14.25" customHeight="1" x14ac:dyDescent="0.25">
      <c r="A43" s="27"/>
      <c r="B43" s="9"/>
      <c r="C43" s="11"/>
      <c r="D43" s="11"/>
      <c r="E43" s="11"/>
      <c r="F43" s="11"/>
      <c r="G43" s="291" t="str">
        <f t="shared" ref="G43:M43" si="5">"= Zuschlag auf '"&amp;G7&amp;"'"</f>
        <v>= Zuschlag auf 'Lohn / Gehalt '</v>
      </c>
      <c r="H43" s="291" t="str">
        <f t="shared" si="5"/>
        <v>= Zuschlag auf 'Material'</v>
      </c>
      <c r="I43" s="291" t="str">
        <f t="shared" si="5"/>
        <v>= Zuschlag auf 'Fremdl.'</v>
      </c>
      <c r="J43" s="291" t="str">
        <f t="shared" si="5"/>
        <v>= Zuschlag auf 'Gerät'</v>
      </c>
      <c r="K43" s="291" t="str">
        <f t="shared" si="5"/>
        <v>= Zuschlag auf ''</v>
      </c>
      <c r="L43" s="291" t="str">
        <f t="shared" si="5"/>
        <v>= Zuschlag auf ''</v>
      </c>
      <c r="M43" s="291" t="str">
        <f t="shared" si="5"/>
        <v>= Zuschlag auf ''</v>
      </c>
      <c r="N43" s="296" t="str">
        <f>"= Zuschlag gemittelt auf alles"</f>
        <v>= Zuschlag gemittelt auf alles</v>
      </c>
      <c r="O43" s="336" t="s">
        <v>87</v>
      </c>
      <c r="P43" s="326"/>
      <c r="Q43" s="322"/>
      <c r="R43" s="322"/>
      <c r="S43" s="322"/>
      <c r="T43" s="322"/>
      <c r="V43" s="10"/>
      <c r="W43" s="10"/>
      <c r="X43" s="10"/>
      <c r="Y43" s="10"/>
      <c r="Z43" s="10"/>
      <c r="AA43" s="10"/>
      <c r="AB43" s="10"/>
      <c r="AC43" s="10"/>
    </row>
    <row r="44" spans="1:29" x14ac:dyDescent="0.25">
      <c r="A44" s="27"/>
      <c r="B44" s="4"/>
      <c r="C44" s="5"/>
      <c r="D44" s="5"/>
      <c r="E44" s="5"/>
      <c r="F44" s="5"/>
      <c r="G44" s="292"/>
      <c r="H44" s="292"/>
      <c r="I44" s="292"/>
      <c r="J44" s="292"/>
      <c r="K44" s="292"/>
      <c r="L44" s="292"/>
      <c r="M44" s="292"/>
      <c r="N44" s="297"/>
      <c r="O44" s="336"/>
      <c r="P44" s="326"/>
      <c r="Q44" s="322"/>
      <c r="R44" s="322"/>
      <c r="S44" s="322"/>
      <c r="T44" s="322"/>
      <c r="V44" s="2"/>
      <c r="W44" s="2"/>
      <c r="X44" s="2"/>
      <c r="Y44" s="2"/>
      <c r="Z44" s="2"/>
      <c r="AA44" s="2"/>
      <c r="AB44" s="2"/>
      <c r="AC44" s="2"/>
    </row>
    <row r="45" spans="1:29" x14ac:dyDescent="0.25">
      <c r="A45" s="27"/>
      <c r="B45" s="13"/>
      <c r="C45" s="14"/>
      <c r="D45" s="14"/>
      <c r="E45" s="14"/>
      <c r="F45" s="14"/>
      <c r="G45" s="292"/>
      <c r="H45" s="292"/>
      <c r="I45" s="292"/>
      <c r="J45" s="292"/>
      <c r="K45" s="292"/>
      <c r="L45" s="292"/>
      <c r="M45" s="292"/>
      <c r="N45" s="297"/>
      <c r="O45" s="197">
        <f>C41</f>
        <v>25</v>
      </c>
      <c r="P45" s="327"/>
      <c r="Q45" s="148">
        <f>SUM(COUNTIFS(P13:P40,"f"))</f>
        <v>13</v>
      </c>
      <c r="R45" s="149"/>
      <c r="S45" s="150">
        <f>SUM(COUNTIFS(P13:P40,"v"))</f>
        <v>12</v>
      </c>
      <c r="T45" s="151"/>
      <c r="V45" s="1"/>
      <c r="W45" s="1"/>
      <c r="X45" s="1"/>
      <c r="Y45" s="1"/>
      <c r="Z45" s="1"/>
      <c r="AA45" s="1"/>
      <c r="AB45" s="1"/>
      <c r="AC45" s="1"/>
    </row>
    <row r="46" spans="1:29" x14ac:dyDescent="0.25">
      <c r="A46" s="30" t="s">
        <v>30</v>
      </c>
      <c r="B46" s="152" t="s">
        <v>64</v>
      </c>
      <c r="C46" s="80"/>
      <c r="D46" s="80"/>
      <c r="E46" s="80"/>
      <c r="F46" s="111">
        <v>0.02</v>
      </c>
      <c r="G46" s="112"/>
      <c r="H46" s="112"/>
      <c r="I46" s="112"/>
      <c r="J46" s="112"/>
      <c r="K46" s="112"/>
      <c r="L46" s="112"/>
      <c r="M46" s="112"/>
      <c r="N46" s="113"/>
      <c r="O46" s="91"/>
      <c r="P46" s="92"/>
      <c r="Q46" s="361"/>
      <c r="R46" s="361"/>
      <c r="S46" s="361"/>
      <c r="T46" s="91"/>
      <c r="V46" s="1"/>
      <c r="W46" s="1"/>
      <c r="X46" s="1"/>
      <c r="Y46" s="1"/>
      <c r="Z46" s="1"/>
      <c r="AA46" s="1"/>
      <c r="AB46" s="1"/>
      <c r="AC46" s="1"/>
    </row>
    <row r="47" spans="1:29" x14ac:dyDescent="0.25">
      <c r="A47" s="4"/>
      <c r="B47" s="89"/>
      <c r="C47" s="89"/>
      <c r="D47" s="89"/>
      <c r="E47" s="89"/>
      <c r="F47" s="90"/>
      <c r="G47" s="293" t="s">
        <v>52</v>
      </c>
      <c r="H47" s="294"/>
      <c r="I47" s="294"/>
      <c r="J47" s="294"/>
      <c r="K47" s="294"/>
      <c r="L47" s="294"/>
      <c r="M47" s="294"/>
      <c r="N47" s="295"/>
      <c r="O47" s="122"/>
      <c r="P47" s="85"/>
      <c r="Q47" s="85"/>
      <c r="R47" s="85"/>
      <c r="S47" s="12"/>
    </row>
    <row r="48" spans="1:29" s="3" customFormat="1" ht="15.75" x14ac:dyDescent="0.25">
      <c r="A48" s="30" t="s">
        <v>99</v>
      </c>
      <c r="B48" s="102" t="s">
        <v>86</v>
      </c>
      <c r="C48" s="102"/>
      <c r="D48" s="102"/>
      <c r="E48" s="102"/>
      <c r="F48" s="103"/>
      <c r="G48" s="201">
        <f>Berechnung!J41</f>
        <v>8.4000000000000012E-3</v>
      </c>
      <c r="H48" s="202">
        <f>Berechnung!K41</f>
        <v>3.7999999999999992E-2</v>
      </c>
      <c r="I48" s="201">
        <f>Berechnung!L41</f>
        <v>0</v>
      </c>
      <c r="J48" s="202">
        <f>Berechnung!M41</f>
        <v>0</v>
      </c>
      <c r="K48" s="201">
        <f>Berechnung!N41</f>
        <v>0</v>
      </c>
      <c r="L48" s="202">
        <f>Berechnung!O41</f>
        <v>0</v>
      </c>
      <c r="M48" s="201">
        <f>Berechnung!P41</f>
        <v>0</v>
      </c>
      <c r="N48" s="203">
        <f t="shared" ref="N48:N55" si="6">G48*$G$9+H48*$H$9+I48*$I$9+J48*$J$9+K48*$K$9+L48*$L$9+M48*$M$9</f>
        <v>2.3199999999999998E-2</v>
      </c>
      <c r="O48" s="123"/>
      <c r="P48" s="84"/>
      <c r="Q48" s="5"/>
      <c r="R48" s="5"/>
      <c r="S48" s="5"/>
    </row>
    <row r="49" spans="1:20" s="3" customFormat="1" ht="15.75" x14ac:dyDescent="0.25">
      <c r="A49" s="82"/>
      <c r="B49" s="207" t="s">
        <v>51</v>
      </c>
      <c r="C49" s="207"/>
      <c r="D49" s="207"/>
      <c r="E49" s="207"/>
      <c r="F49" s="207"/>
      <c r="G49" s="208">
        <f>-G48*Berechnung!R41</f>
        <v>-7.0560000000000016E-5</v>
      </c>
      <c r="H49" s="209">
        <f>-H48*Berechnung!S41</f>
        <v>-8.5119999999999966E-4</v>
      </c>
      <c r="I49" s="208">
        <f>-I48*Berechnung!T41</f>
        <v>0</v>
      </c>
      <c r="J49" s="209">
        <f>-J48*Berechnung!U41</f>
        <v>0</v>
      </c>
      <c r="K49" s="208">
        <f>-K48*Berechnung!V41</f>
        <v>0</v>
      </c>
      <c r="L49" s="209">
        <f>-L48*Berechnung!W41</f>
        <v>0</v>
      </c>
      <c r="M49" s="208">
        <f>-M48*Berechnung!X41</f>
        <v>0</v>
      </c>
      <c r="N49" s="208">
        <f t="shared" si="6"/>
        <v>-4.6087999999999983E-4</v>
      </c>
      <c r="O49" s="123"/>
      <c r="P49" s="78"/>
      <c r="Q49" s="76"/>
      <c r="R49" s="76"/>
      <c r="S49" s="76"/>
    </row>
    <row r="50" spans="1:20" s="3" customFormat="1" ht="15.75" hidden="1" x14ac:dyDescent="0.25">
      <c r="A50" s="87"/>
      <c r="B50" s="210" t="s">
        <v>58</v>
      </c>
      <c r="C50" s="210"/>
      <c r="D50" s="210"/>
      <c r="E50" s="210"/>
      <c r="F50" s="210"/>
      <c r="G50" s="211">
        <f t="shared" ref="G50:M50" si="7">IF($F$46&lt;0.005,0,IF(G9&gt;0,(IF((G59+G60+G61)&lt;$F$46,G42-G48,IF(G61&lt;$F$46,G62,0))),0))</f>
        <v>0</v>
      </c>
      <c r="H50" s="211">
        <f t="shared" si="7"/>
        <v>0</v>
      </c>
      <c r="I50" s="211">
        <f t="shared" si="7"/>
        <v>0</v>
      </c>
      <c r="J50" s="211">
        <f t="shared" si="7"/>
        <v>0</v>
      </c>
      <c r="K50" s="211">
        <f t="shared" si="7"/>
        <v>0</v>
      </c>
      <c r="L50" s="211">
        <f t="shared" si="7"/>
        <v>0</v>
      </c>
      <c r="M50" s="211">
        <f t="shared" si="7"/>
        <v>0</v>
      </c>
      <c r="N50" s="212">
        <f t="shared" si="6"/>
        <v>0</v>
      </c>
      <c r="O50" s="123"/>
      <c r="P50" s="78"/>
      <c r="Q50" s="76"/>
      <c r="R50" s="76"/>
      <c r="S50" s="76"/>
    </row>
    <row r="51" spans="1:20" s="3" customFormat="1" ht="15.75" x14ac:dyDescent="0.25">
      <c r="A51" s="87"/>
      <c r="B51" s="207" t="str">
        <f>B50</f>
        <v>Risiko Nichterreichen des Schwellenwerts</v>
      </c>
      <c r="C51" s="207"/>
      <c r="D51" s="207"/>
      <c r="E51" s="207"/>
      <c r="F51" s="207"/>
      <c r="G51" s="208">
        <f>IF(G50&lt;0,0,G50)</f>
        <v>0</v>
      </c>
      <c r="H51" s="208">
        <f t="shared" ref="H51:N51" si="8">IF(H50&lt;0,0,H50)</f>
        <v>0</v>
      </c>
      <c r="I51" s="208">
        <f t="shared" si="8"/>
        <v>0</v>
      </c>
      <c r="J51" s="208">
        <f t="shared" si="8"/>
        <v>0</v>
      </c>
      <c r="K51" s="208">
        <f t="shared" si="8"/>
        <v>0</v>
      </c>
      <c r="L51" s="208">
        <f t="shared" si="8"/>
        <v>0</v>
      </c>
      <c r="M51" s="208">
        <f t="shared" si="8"/>
        <v>0</v>
      </c>
      <c r="N51" s="208">
        <f t="shared" si="8"/>
        <v>0</v>
      </c>
      <c r="O51" s="123"/>
      <c r="P51" s="78"/>
      <c r="Q51" s="76"/>
      <c r="R51" s="76"/>
      <c r="S51" s="76"/>
    </row>
    <row r="52" spans="1:20" ht="15.75" x14ac:dyDescent="0.25">
      <c r="A52" s="86" t="s">
        <v>100</v>
      </c>
      <c r="B52" s="213" t="s">
        <v>63</v>
      </c>
      <c r="C52" s="214"/>
      <c r="D52" s="214"/>
      <c r="E52" s="214"/>
      <c r="F52" s="214"/>
      <c r="G52" s="215">
        <f>G48+G49+G51</f>
        <v>8.3294400000000005E-3</v>
      </c>
      <c r="H52" s="215">
        <f t="shared" ref="H52:M52" si="9">H48+H49+H51</f>
        <v>3.7148799999999996E-2</v>
      </c>
      <c r="I52" s="215">
        <f t="shared" si="9"/>
        <v>0</v>
      </c>
      <c r="J52" s="215">
        <f t="shared" si="9"/>
        <v>0</v>
      </c>
      <c r="K52" s="215">
        <f t="shared" si="9"/>
        <v>0</v>
      </c>
      <c r="L52" s="215">
        <f t="shared" si="9"/>
        <v>0</v>
      </c>
      <c r="M52" s="215">
        <f t="shared" si="9"/>
        <v>0</v>
      </c>
      <c r="N52" s="216">
        <f>N48+N49+N51</f>
        <v>2.2739119999999998E-2</v>
      </c>
      <c r="O52" s="124"/>
      <c r="P52" s="78"/>
      <c r="Q52" s="76"/>
      <c r="R52" s="76"/>
      <c r="S52" s="76"/>
      <c r="T52" s="1"/>
    </row>
    <row r="53" spans="1:20" ht="15.75" x14ac:dyDescent="0.25">
      <c r="A53" s="30" t="s">
        <v>101</v>
      </c>
      <c r="B53" s="104" t="s">
        <v>79</v>
      </c>
      <c r="C53" s="104"/>
      <c r="D53" s="104"/>
      <c r="E53" s="104"/>
      <c r="F53" s="105"/>
      <c r="G53" s="204">
        <f>G42-Berechnung!R41</f>
        <v>2.2800000000000004E-2</v>
      </c>
      <c r="H53" s="205">
        <f>H42-Berechnung!S41</f>
        <v>8.1200000000000022E-2</v>
      </c>
      <c r="I53" s="204">
        <f>I42-Berechnung!T41</f>
        <v>0</v>
      </c>
      <c r="J53" s="205">
        <f>J42-Berechnung!U41</f>
        <v>0</v>
      </c>
      <c r="K53" s="204">
        <f>K42-Berechnung!V41</f>
        <v>0</v>
      </c>
      <c r="L53" s="205">
        <f>L42-Berechnung!W41</f>
        <v>0</v>
      </c>
      <c r="M53" s="204">
        <f>M42-Berechnung!X41</f>
        <v>0</v>
      </c>
      <c r="N53" s="206">
        <f t="shared" si="6"/>
        <v>5.2000000000000011E-2</v>
      </c>
      <c r="O53" s="123"/>
      <c r="P53" s="16"/>
      <c r="Q53" s="16"/>
      <c r="R53" s="16"/>
      <c r="S53" s="15"/>
      <c r="T53" s="1"/>
    </row>
    <row r="54" spans="1:20" ht="15.75" x14ac:dyDescent="0.25">
      <c r="A54" s="83"/>
      <c r="B54" s="217" t="s">
        <v>51</v>
      </c>
      <c r="C54" s="217"/>
      <c r="D54" s="217"/>
      <c r="E54" s="217"/>
      <c r="F54" s="217"/>
      <c r="G54" s="218">
        <f>-G53*Berechnung!R41</f>
        <v>-1.9152000000000006E-4</v>
      </c>
      <c r="H54" s="219">
        <f>-H53*Berechnung!S41</f>
        <v>-1.8188800000000001E-3</v>
      </c>
      <c r="I54" s="218">
        <f>-I53*Berechnung!T41</f>
        <v>0</v>
      </c>
      <c r="J54" s="219">
        <f>-J53*Berechnung!U41</f>
        <v>0</v>
      </c>
      <c r="K54" s="218">
        <f>-K53*Berechnung!V41</f>
        <v>0</v>
      </c>
      <c r="L54" s="219">
        <f>-L53*Berechnung!W41</f>
        <v>0</v>
      </c>
      <c r="M54" s="218">
        <f>-M53*Berechnung!X41</f>
        <v>0</v>
      </c>
      <c r="N54" s="218">
        <f t="shared" si="6"/>
        <v>-1.0052000000000001E-3</v>
      </c>
      <c r="O54" s="123"/>
      <c r="P54" s="16"/>
      <c r="Q54" s="16"/>
      <c r="R54" s="16"/>
      <c r="S54" s="15"/>
      <c r="T54" s="1"/>
    </row>
    <row r="55" spans="1:20" ht="15.75" hidden="1" x14ac:dyDescent="0.25">
      <c r="A55" s="79"/>
      <c r="B55" s="210" t="str">
        <f>B50</f>
        <v>Risiko Nichterreichen des Schwellenwerts</v>
      </c>
      <c r="C55" s="210"/>
      <c r="D55" s="210"/>
      <c r="E55" s="210"/>
      <c r="F55" s="210"/>
      <c r="G55" s="220">
        <f t="shared" ref="G55:M55" si="10">IF(G9&gt;0,(IF($F$46&lt;0.005,0,IF(G61&lt;$F$46,G42-G53,MIN((G42-G53)*0.5,G53*$S$41*0.5)))),0)</f>
        <v>4.2000000000000006E-3</v>
      </c>
      <c r="H55" s="220">
        <f t="shared" si="10"/>
        <v>1.1200000000000002E-2</v>
      </c>
      <c r="I55" s="220">
        <f t="shared" si="10"/>
        <v>0</v>
      </c>
      <c r="J55" s="220">
        <f t="shared" si="10"/>
        <v>0</v>
      </c>
      <c r="K55" s="220">
        <f t="shared" si="10"/>
        <v>0</v>
      </c>
      <c r="L55" s="220">
        <f t="shared" si="10"/>
        <v>0</v>
      </c>
      <c r="M55" s="220">
        <f t="shared" si="10"/>
        <v>0</v>
      </c>
      <c r="N55" s="221">
        <f t="shared" si="6"/>
        <v>7.7000000000000011E-3</v>
      </c>
      <c r="O55" s="123"/>
      <c r="P55" s="16"/>
      <c r="Q55" s="16"/>
      <c r="R55" s="16"/>
      <c r="S55" s="15"/>
      <c r="T55" s="1"/>
    </row>
    <row r="56" spans="1:20" ht="15.75" x14ac:dyDescent="0.25">
      <c r="A56" s="79"/>
      <c r="B56" s="217" t="str">
        <f>B50</f>
        <v>Risiko Nichterreichen des Schwellenwerts</v>
      </c>
      <c r="C56" s="217"/>
      <c r="D56" s="217"/>
      <c r="E56" s="217"/>
      <c r="F56" s="217"/>
      <c r="G56" s="218">
        <f>IF(G55&lt;0,0,G55)</f>
        <v>4.2000000000000006E-3</v>
      </c>
      <c r="H56" s="218">
        <f t="shared" ref="H56" si="11">IF(H55&lt;0,0,H55)</f>
        <v>1.1200000000000002E-2</v>
      </c>
      <c r="I56" s="218">
        <f t="shared" ref="I56" si="12">IF(I55&lt;0,0,I55)</f>
        <v>0</v>
      </c>
      <c r="J56" s="218">
        <f t="shared" ref="J56" si="13">IF(J55&lt;0,0,J55)</f>
        <v>0</v>
      </c>
      <c r="K56" s="218">
        <f t="shared" ref="K56" si="14">IF(K55&lt;0,0,K55)</f>
        <v>0</v>
      </c>
      <c r="L56" s="218">
        <f t="shared" ref="L56" si="15">IF(L55&lt;0,0,L55)</f>
        <v>0</v>
      </c>
      <c r="M56" s="218">
        <f t="shared" ref="M56" si="16">IF(M55&lt;0,0,M55)</f>
        <v>0</v>
      </c>
      <c r="N56" s="218">
        <f>IF(N55&lt;0,0,N55)</f>
        <v>7.7000000000000011E-3</v>
      </c>
      <c r="O56" s="123"/>
      <c r="P56" s="16"/>
      <c r="Q56" s="16"/>
      <c r="R56" s="16"/>
      <c r="S56" s="15"/>
      <c r="T56" s="1"/>
    </row>
    <row r="57" spans="1:20" ht="15.75" x14ac:dyDescent="0.25">
      <c r="A57" s="30" t="s">
        <v>102</v>
      </c>
      <c r="B57" s="222" t="s">
        <v>63</v>
      </c>
      <c r="C57" s="223"/>
      <c r="D57" s="223"/>
      <c r="E57" s="223"/>
      <c r="F57" s="223"/>
      <c r="G57" s="224">
        <f>G53+G54+G56</f>
        <v>2.6808480000000003E-2</v>
      </c>
      <c r="H57" s="224">
        <f t="shared" ref="H57:M57" si="17">H53+H54+H56</f>
        <v>9.0581120000000029E-2</v>
      </c>
      <c r="I57" s="224">
        <f t="shared" si="17"/>
        <v>0</v>
      </c>
      <c r="J57" s="224">
        <f t="shared" si="17"/>
        <v>0</v>
      </c>
      <c r="K57" s="224">
        <f t="shared" si="17"/>
        <v>0</v>
      </c>
      <c r="L57" s="224">
        <f t="shared" si="17"/>
        <v>0</v>
      </c>
      <c r="M57" s="224">
        <f t="shared" si="17"/>
        <v>0</v>
      </c>
      <c r="N57" s="225">
        <f>N53+N54+N56</f>
        <v>5.8694800000000012E-2</v>
      </c>
      <c r="O57" s="124"/>
      <c r="P57" s="16"/>
      <c r="Q57" s="16"/>
      <c r="R57" s="16"/>
      <c r="S57" s="15"/>
      <c r="T57" s="1"/>
    </row>
    <row r="58" spans="1:20" ht="15.75" x14ac:dyDescent="0.25">
      <c r="A58" s="79"/>
      <c r="B58" s="78"/>
      <c r="C58" s="74"/>
      <c r="D58" s="74"/>
      <c r="E58" s="74"/>
      <c r="F58" s="74"/>
      <c r="G58" s="81"/>
      <c r="H58" s="81"/>
      <c r="I58" s="81"/>
      <c r="J58" s="81"/>
      <c r="K58" s="81"/>
      <c r="L58" s="81"/>
      <c r="M58" s="81"/>
      <c r="N58" s="99"/>
      <c r="O58" s="99"/>
      <c r="P58" s="16"/>
      <c r="Q58" s="16"/>
      <c r="R58" s="16"/>
      <c r="S58" s="1"/>
      <c r="T58" s="1"/>
    </row>
    <row r="59" spans="1:20" ht="15.75" hidden="1" x14ac:dyDescent="0.25">
      <c r="A59" s="73"/>
      <c r="B59" s="3"/>
      <c r="C59" s="94" t="s">
        <v>59</v>
      </c>
      <c r="D59" s="95"/>
      <c r="E59" s="95"/>
      <c r="F59" s="95"/>
      <c r="G59" s="96">
        <f t="shared" ref="G59:M59" si="18">SUM(G11:G12)</f>
        <v>0</v>
      </c>
      <c r="H59" s="96">
        <f t="shared" si="18"/>
        <v>0.03</v>
      </c>
      <c r="I59" s="96">
        <f t="shared" si="18"/>
        <v>0</v>
      </c>
      <c r="J59" s="96">
        <f t="shared" si="18"/>
        <v>0</v>
      </c>
      <c r="K59" s="96">
        <f t="shared" si="18"/>
        <v>0</v>
      </c>
      <c r="L59" s="96">
        <f t="shared" si="18"/>
        <v>0</v>
      </c>
      <c r="M59" s="96">
        <f t="shared" si="18"/>
        <v>0</v>
      </c>
      <c r="N59" s="100">
        <f>G59*$G$9+H59*$H$9+I59*$I$9+J59*$J$9+K59*$K$9+L59*$L$9+M59*$M$9</f>
        <v>1.4999999999999999E-2</v>
      </c>
      <c r="O59" s="114"/>
      <c r="P59" s="78"/>
      <c r="Q59" s="76"/>
      <c r="R59" s="77"/>
      <c r="S59" s="3"/>
      <c r="T59" s="1"/>
    </row>
    <row r="60" spans="1:20" ht="15.75" hidden="1" x14ac:dyDescent="0.25">
      <c r="A60" s="73"/>
      <c r="B60" s="74"/>
      <c r="C60" s="75" t="s">
        <v>60</v>
      </c>
      <c r="D60" s="78"/>
      <c r="E60" s="78"/>
      <c r="F60" s="78"/>
      <c r="G60" s="93">
        <f t="shared" ref="G60:M60" si="19">SUMIF($P13:$P40,"f",G13:G40)</f>
        <v>0.03</v>
      </c>
      <c r="H60" s="93">
        <f t="shared" si="19"/>
        <v>0.06</v>
      </c>
      <c r="I60" s="93">
        <f t="shared" si="19"/>
        <v>0</v>
      </c>
      <c r="J60" s="93">
        <f t="shared" si="19"/>
        <v>0</v>
      </c>
      <c r="K60" s="93">
        <f t="shared" si="19"/>
        <v>0</v>
      </c>
      <c r="L60" s="93">
        <f t="shared" si="19"/>
        <v>0</v>
      </c>
      <c r="M60" s="93">
        <f t="shared" si="19"/>
        <v>0</v>
      </c>
      <c r="N60" s="101">
        <f>G60*$G$9+H60*$H$9+I60*$I$9+J60*$J$9+K60*$K$9+L60*$L$9+M60*$M$9</f>
        <v>4.4999999999999998E-2</v>
      </c>
      <c r="O60" s="114"/>
      <c r="P60" s="78"/>
      <c r="Q60" s="76"/>
      <c r="R60" s="77"/>
      <c r="S60" s="3"/>
      <c r="T60" s="1"/>
    </row>
    <row r="61" spans="1:20" ht="15.75" hidden="1" x14ac:dyDescent="0.25">
      <c r="A61" s="73"/>
      <c r="B61" s="3"/>
      <c r="C61" s="75" t="s">
        <v>61</v>
      </c>
      <c r="D61" s="78"/>
      <c r="E61" s="78"/>
      <c r="F61" s="78"/>
      <c r="G61" s="93">
        <f t="shared" ref="G61:M61" si="20">SUMIF($P13:$P40,"v",G13:G40)</f>
        <v>0.03</v>
      </c>
      <c r="H61" s="93">
        <f t="shared" si="20"/>
        <v>0.06</v>
      </c>
      <c r="I61" s="93">
        <f t="shared" si="20"/>
        <v>0</v>
      </c>
      <c r="J61" s="93">
        <f t="shared" si="20"/>
        <v>0</v>
      </c>
      <c r="K61" s="93">
        <f t="shared" si="20"/>
        <v>0</v>
      </c>
      <c r="L61" s="93">
        <f t="shared" si="20"/>
        <v>0</v>
      </c>
      <c r="M61" s="93">
        <f t="shared" si="20"/>
        <v>0</v>
      </c>
      <c r="N61" s="101">
        <f>G61*$G$9+H61*$H$9+I61*$I$9+J61*$J$9+K61*$K$9+L61*$L$9+M61*$M$9</f>
        <v>4.4999999999999998E-2</v>
      </c>
      <c r="O61" s="114"/>
      <c r="P61" s="78"/>
      <c r="Q61" s="76"/>
      <c r="R61" s="77"/>
      <c r="S61" s="3"/>
      <c r="T61" s="1"/>
    </row>
    <row r="62" spans="1:20" ht="15.75" hidden="1" x14ac:dyDescent="0.25">
      <c r="A62" s="79"/>
      <c r="B62" s="78"/>
      <c r="C62" s="97" t="s">
        <v>62</v>
      </c>
      <c r="D62" s="88"/>
      <c r="E62" s="88"/>
      <c r="F62" s="88"/>
      <c r="G62" s="98">
        <f>Berechnung!R41</f>
        <v>8.4000000000000012E-3</v>
      </c>
      <c r="H62" s="98">
        <f>Berechnung!S41</f>
        <v>2.2399999999999996E-2</v>
      </c>
      <c r="I62" s="98">
        <f>Berechnung!T41</f>
        <v>0</v>
      </c>
      <c r="J62" s="98">
        <f>Berechnung!U41</f>
        <v>0</v>
      </c>
      <c r="K62" s="98">
        <f>Berechnung!V41</f>
        <v>0</v>
      </c>
      <c r="L62" s="98">
        <f>Berechnung!W41</f>
        <v>0</v>
      </c>
      <c r="M62" s="98">
        <f>Berechnung!X41</f>
        <v>0</v>
      </c>
      <c r="N62" s="101">
        <f>G62*$G$9+H62*$H$9+I62*$I$9+J62*$J$9+K62*$K$9+L62*$L$9+M62*$M$9</f>
        <v>1.5399999999999999E-2</v>
      </c>
      <c r="O62" s="114"/>
      <c r="P62" s="16"/>
      <c r="Q62" s="16"/>
      <c r="R62" s="16"/>
      <c r="S62" s="1"/>
      <c r="T62" s="1"/>
    </row>
    <row r="63" spans="1:20" hidden="1" x14ac:dyDescent="0.25">
      <c r="B63" s="22"/>
      <c r="C63" s="22"/>
      <c r="D63" s="22"/>
      <c r="E63" s="23"/>
      <c r="G63" s="1"/>
      <c r="H63" s="1"/>
      <c r="I63" s="1"/>
      <c r="J63" s="1"/>
      <c r="K63" s="1"/>
      <c r="L63" s="1"/>
      <c r="M63" s="1"/>
      <c r="N63" s="1"/>
      <c r="O63" s="1"/>
      <c r="P63" s="1"/>
      <c r="Q63" s="1"/>
      <c r="R63" s="1"/>
      <c r="S63" s="1"/>
      <c r="T63" s="1"/>
    </row>
    <row r="64" spans="1:20" hidden="1" x14ac:dyDescent="0.25">
      <c r="B64" s="22"/>
      <c r="C64" s="22"/>
      <c r="D64" s="22"/>
      <c r="E64" s="23"/>
      <c r="P64" s="1"/>
      <c r="Q64" s="1"/>
      <c r="R64" s="1"/>
      <c r="S64" s="1"/>
    </row>
    <row r="65" spans="1:18" ht="15.75" customHeight="1" x14ac:dyDescent="0.25">
      <c r="A65" s="9"/>
      <c r="B65" s="38"/>
      <c r="C65" s="38"/>
      <c r="D65" s="11"/>
      <c r="E65" s="11"/>
      <c r="F65" s="11"/>
      <c r="G65" s="346" t="s">
        <v>68</v>
      </c>
      <c r="H65" s="346"/>
      <c r="I65" s="346"/>
      <c r="J65" s="346"/>
      <c r="K65" s="346"/>
      <c r="L65" s="346"/>
      <c r="M65" s="346"/>
      <c r="N65" s="347"/>
      <c r="O65" s="115"/>
      <c r="P65" s="106"/>
      <c r="Q65" s="106"/>
      <c r="R65" s="106"/>
    </row>
    <row r="66" spans="1:18" ht="18.75" x14ac:dyDescent="0.25">
      <c r="A66" s="4"/>
      <c r="B66" s="35"/>
      <c r="C66" s="35"/>
      <c r="D66" s="35"/>
      <c r="E66" s="5"/>
      <c r="F66" s="5"/>
      <c r="G66" s="348"/>
      <c r="H66" s="348"/>
      <c r="I66" s="348"/>
      <c r="J66" s="348"/>
      <c r="K66" s="348"/>
      <c r="L66" s="348"/>
      <c r="M66" s="348"/>
      <c r="N66" s="349"/>
      <c r="O66" s="115"/>
      <c r="P66" s="5"/>
      <c r="Q66" s="5"/>
      <c r="R66" s="5"/>
    </row>
    <row r="67" spans="1:18" ht="18.75" x14ac:dyDescent="0.25">
      <c r="A67" s="4"/>
      <c r="B67" s="35"/>
      <c r="C67" s="35"/>
      <c r="D67" s="35"/>
      <c r="E67" s="5"/>
      <c r="F67" s="5"/>
      <c r="G67" s="348"/>
      <c r="H67" s="348"/>
      <c r="I67" s="348"/>
      <c r="J67" s="348"/>
      <c r="K67" s="348"/>
      <c r="L67" s="348"/>
      <c r="M67" s="348"/>
      <c r="N67" s="349"/>
      <c r="O67" s="115"/>
      <c r="P67" s="5"/>
      <c r="Q67" s="5"/>
      <c r="R67" s="5"/>
    </row>
    <row r="68" spans="1:18" ht="18.75" x14ac:dyDescent="0.25">
      <c r="A68" s="4"/>
      <c r="B68" s="35"/>
      <c r="C68" s="35"/>
      <c r="D68" s="35"/>
      <c r="E68" s="5"/>
      <c r="F68" s="5"/>
      <c r="G68" s="348"/>
      <c r="H68" s="348"/>
      <c r="I68" s="348"/>
      <c r="J68" s="348"/>
      <c r="K68" s="348"/>
      <c r="L68" s="348"/>
      <c r="M68" s="348"/>
      <c r="N68" s="349"/>
      <c r="O68" s="115"/>
      <c r="P68" s="5"/>
      <c r="Q68" s="5"/>
      <c r="R68" s="5"/>
    </row>
    <row r="69" spans="1:18" ht="15.75" x14ac:dyDescent="0.25">
      <c r="A69" s="4"/>
      <c r="B69" s="35"/>
      <c r="C69" s="35"/>
      <c r="D69" s="35"/>
      <c r="E69" s="5"/>
      <c r="F69" s="5"/>
      <c r="G69" s="35"/>
      <c r="H69" s="35"/>
      <c r="I69" s="35"/>
      <c r="J69" s="35"/>
      <c r="K69" s="35"/>
      <c r="L69" s="5"/>
      <c r="M69" s="5"/>
      <c r="N69" s="6"/>
      <c r="O69" s="5"/>
      <c r="P69" s="5"/>
      <c r="Q69" s="5"/>
      <c r="R69" s="5"/>
    </row>
    <row r="70" spans="1:18" ht="18.75" x14ac:dyDescent="0.25">
      <c r="A70" s="4"/>
      <c r="B70" s="35"/>
      <c r="C70" s="35"/>
      <c r="D70" s="5"/>
      <c r="E70" s="5"/>
      <c r="F70" s="5"/>
      <c r="G70" s="298" t="s">
        <v>69</v>
      </c>
      <c r="H70" s="298"/>
      <c r="I70" s="298"/>
      <c r="J70" s="298"/>
      <c r="K70" s="298"/>
      <c r="L70" s="298"/>
      <c r="M70" s="298"/>
      <c r="N70" s="299"/>
      <c r="O70" s="116"/>
      <c r="P70" s="5"/>
      <c r="Q70" s="5"/>
      <c r="R70" s="5"/>
    </row>
    <row r="71" spans="1:18" ht="15.75" x14ac:dyDescent="0.25">
      <c r="A71" s="4"/>
      <c r="B71" s="35"/>
      <c r="C71" s="35"/>
      <c r="D71" s="35"/>
      <c r="E71" s="5"/>
      <c r="F71" s="5"/>
      <c r="G71" s="35"/>
      <c r="H71" s="35"/>
      <c r="I71" s="35"/>
      <c r="J71" s="35"/>
      <c r="K71" s="35"/>
      <c r="L71" s="5"/>
      <c r="M71" s="5"/>
      <c r="N71" s="6"/>
      <c r="O71" s="5"/>
      <c r="P71" s="5"/>
      <c r="Q71" s="5"/>
      <c r="R71" s="5"/>
    </row>
    <row r="72" spans="1:18" ht="18.75" x14ac:dyDescent="0.25">
      <c r="A72" s="4"/>
      <c r="B72" s="35"/>
      <c r="C72" s="35"/>
      <c r="D72" s="35"/>
      <c r="E72" s="5"/>
      <c r="F72" s="5"/>
      <c r="G72" s="298" t="s">
        <v>70</v>
      </c>
      <c r="H72" s="298"/>
      <c r="I72" s="298"/>
      <c r="J72" s="298"/>
      <c r="K72" s="298"/>
      <c r="L72" s="298"/>
      <c r="M72" s="298"/>
      <c r="N72" s="299"/>
      <c r="O72" s="116"/>
      <c r="P72" s="5"/>
      <c r="Q72" s="5"/>
      <c r="R72" s="5"/>
    </row>
    <row r="73" spans="1:18" ht="15.75" x14ac:dyDescent="0.25">
      <c r="A73" s="4"/>
      <c r="B73" s="35"/>
      <c r="C73" s="35"/>
      <c r="D73" s="35"/>
      <c r="E73" s="5"/>
      <c r="F73" s="5"/>
      <c r="G73" s="35"/>
      <c r="H73" s="35"/>
      <c r="I73" s="35"/>
      <c r="J73" s="35"/>
      <c r="K73" s="35"/>
      <c r="L73" s="5"/>
      <c r="M73" s="5"/>
      <c r="N73" s="6"/>
      <c r="O73" s="5"/>
      <c r="P73" s="5"/>
      <c r="Q73" s="5"/>
      <c r="R73" s="5"/>
    </row>
    <row r="74" spans="1:18" ht="18.75" x14ac:dyDescent="0.3">
      <c r="A74" s="13"/>
      <c r="B74" s="42"/>
      <c r="C74" s="42"/>
      <c r="D74" s="14"/>
      <c r="E74" s="14"/>
      <c r="F74" s="14"/>
      <c r="G74" s="300" t="s">
        <v>33</v>
      </c>
      <c r="H74" s="300"/>
      <c r="I74" s="300"/>
      <c r="J74" s="14"/>
      <c r="K74" s="14"/>
      <c r="L74" s="289"/>
      <c r="M74" s="289"/>
      <c r="N74" s="290"/>
      <c r="O74" s="117"/>
      <c r="P74" s="5"/>
      <c r="Q74" s="5"/>
      <c r="R74" s="5"/>
    </row>
  </sheetData>
  <sheetProtection password="BD60" sheet="1" formatColumns="0" selectLockedCells="1"/>
  <mergeCells count="55">
    <mergeCell ref="T42:T44"/>
    <mergeCell ref="B5:B10"/>
    <mergeCell ref="O1:T1"/>
    <mergeCell ref="O2:T2"/>
    <mergeCell ref="G65:N68"/>
    <mergeCell ref="S42:S44"/>
    <mergeCell ref="R7:R9"/>
    <mergeCell ref="S7:S9"/>
    <mergeCell ref="R42:R44"/>
    <mergeCell ref="B11:B40"/>
    <mergeCell ref="D5:F5"/>
    <mergeCell ref="C6:C8"/>
    <mergeCell ref="G41:N41"/>
    <mergeCell ref="G5:N6"/>
    <mergeCell ref="O9:O10"/>
    <mergeCell ref="Q46:S46"/>
    <mergeCell ref="D11:F12"/>
    <mergeCell ref="Q42:Q44"/>
    <mergeCell ref="P7:P12"/>
    <mergeCell ref="Q7:Q9"/>
    <mergeCell ref="P41:P45"/>
    <mergeCell ref="N7:N8"/>
    <mergeCell ref="I7:I8"/>
    <mergeCell ref="J7:J8"/>
    <mergeCell ref="G7:G8"/>
    <mergeCell ref="H7:H8"/>
    <mergeCell ref="K7:K8"/>
    <mergeCell ref="L7:L8"/>
    <mergeCell ref="M7:M8"/>
    <mergeCell ref="O43:O44"/>
    <mergeCell ref="A6:A8"/>
    <mergeCell ref="T7:T9"/>
    <mergeCell ref="S5:S6"/>
    <mergeCell ref="P5:R6"/>
    <mergeCell ref="D6:D8"/>
    <mergeCell ref="E6:E8"/>
    <mergeCell ref="F6:F8"/>
    <mergeCell ref="L74:N74"/>
    <mergeCell ref="G43:G45"/>
    <mergeCell ref="H43:H45"/>
    <mergeCell ref="G47:N47"/>
    <mergeCell ref="M43:M45"/>
    <mergeCell ref="N43:N45"/>
    <mergeCell ref="J43:J45"/>
    <mergeCell ref="K43:K45"/>
    <mergeCell ref="L43:L45"/>
    <mergeCell ref="I43:I45"/>
    <mergeCell ref="G70:N70"/>
    <mergeCell ref="G72:N72"/>
    <mergeCell ref="G74:I74"/>
    <mergeCell ref="A2:I3"/>
    <mergeCell ref="A1:I1"/>
    <mergeCell ref="J2:K3"/>
    <mergeCell ref="O4:T4"/>
    <mergeCell ref="D4:N4"/>
  </mergeCells>
  <conditionalFormatting sqref="E13:E40">
    <cfRule type="expression" dxfId="14" priority="12">
      <formula>$C$41&lt;&gt;$F$42</formula>
    </cfRule>
    <cfRule type="expression" dxfId="13" priority="21">
      <formula>ABS($F$41-1)&gt;0.02</formula>
    </cfRule>
  </conditionalFormatting>
  <conditionalFormatting sqref="G9:M9">
    <cfRule type="expression" dxfId="12" priority="23">
      <formula>ABS($N$9-1)&gt;0.01</formula>
    </cfRule>
  </conditionalFormatting>
  <conditionalFormatting sqref="E13:E40 G13:M40 P15:P40 C13:C40">
    <cfRule type="expression" dxfId="11" priority="24">
      <formula>$C13&gt;1</formula>
    </cfRule>
  </conditionalFormatting>
  <conditionalFormatting sqref="B13 G13:M40">
    <cfRule type="expression" dxfId="10" priority="16">
      <formula>AND(SUM($G13:$M13)&gt;0,$C13&lt;10000)</formula>
    </cfRule>
  </conditionalFormatting>
  <conditionalFormatting sqref="F41">
    <cfRule type="expression" dxfId="9" priority="15">
      <formula>ABS($F$41-1)&gt;0.02</formula>
    </cfRule>
  </conditionalFormatting>
  <conditionalFormatting sqref="C13:C40">
    <cfRule type="expression" dxfId="8" priority="14">
      <formula>AND($C13&lt;$C12,$C14&gt;$C12)</formula>
    </cfRule>
  </conditionalFormatting>
  <conditionalFormatting sqref="P15:P40">
    <cfRule type="expression" dxfId="7" priority="8">
      <formula>($Q$45+$S$45)&lt;&gt;$C$41</formula>
    </cfRule>
    <cfRule type="expression" dxfId="6" priority="11">
      <formula>AND($P15="f",$P14="v")</formula>
    </cfRule>
  </conditionalFormatting>
  <conditionalFormatting sqref="C41 P46 Q45 F42 S45 O45">
    <cfRule type="expression" dxfId="5" priority="25">
      <formula>$Q$45&gt;$C$41</formula>
    </cfRule>
  </conditionalFormatting>
  <conditionalFormatting sqref="C41 F42 O45">
    <cfRule type="expression" dxfId="4" priority="9">
      <formula>($C$41&lt;&gt;$F$42)</formula>
    </cfRule>
  </conditionalFormatting>
  <conditionalFormatting sqref="P45:T45 P43:P44 S43:S44 P42:S42 P7:T12 P41:T41 P13:S40">
    <cfRule type="expression" dxfId="3" priority="7">
      <formula>$T$5="Nein"</formula>
    </cfRule>
  </conditionalFormatting>
  <conditionalFormatting sqref="B47:O57">
    <cfRule type="expression" dxfId="2" priority="6">
      <formula>$T$5="Nein"</formula>
    </cfRule>
  </conditionalFormatting>
  <conditionalFormatting sqref="T42:T44">
    <cfRule type="expression" dxfId="1" priority="5">
      <formula>$T$5="Nein"</formula>
    </cfRule>
  </conditionalFormatting>
  <conditionalFormatting sqref="S45 Q45 O45">
    <cfRule type="expression" dxfId="0" priority="1">
      <formula>$O$45&lt;&gt;($Q$45+$S$45)</formula>
    </cfRule>
  </conditionalFormatting>
  <dataValidations count="7">
    <dataValidation type="date" operator="greaterThan" allowBlank="1" showInputMessage="1" showErrorMessage="1" error="Bitte Datum eingeben oder Zelleninhalt löschen!" sqref="C13:C40" xr:uid="{13ECFCF7-CD7B-4002-8B4F-A467F8770A0F}">
      <formula1>44197</formula1>
    </dataValidation>
    <dataValidation type="decimal" allowBlank="1" showInputMessage="1" showErrorMessage="1" error="Wert muss größer 0% und kleiner 100% sein!" sqref="E13:E40" xr:uid="{28839299-44EE-4D8B-977B-03CCE78030CF}">
      <formula1>0</formula1>
      <formula2>1</formula2>
    </dataValidation>
    <dataValidation type="decimal" allowBlank="1" showInputMessage="1" showErrorMessage="1" error="Wertbereich zwischen 0 und 100%!" sqref="G9:M9" xr:uid="{A1D2EC48-67C7-429C-B9D4-F204CEF34C68}">
      <formula1>0</formula1>
      <formula2>1</formula2>
    </dataValidation>
    <dataValidation type="decimal" errorStyle="warning" allowBlank="1" showInputMessage="1" showErrorMessage="1" error="Wert außerhalb -10% / +10%! Fortfahren?" sqref="G11:M40" xr:uid="{7D5B708A-65A8-4EFB-B8F9-3DC93A44DD28}">
      <formula1>-0.1</formula1>
      <formula2>0.1</formula2>
    </dataValidation>
    <dataValidation type="list" allowBlank="1" showInputMessage="1" showErrorMessage="1" error="Eingabe von 1 bedeutet Festpreisfrist; andernfalls Eingabe löschen!" sqref="P15:P40" xr:uid="{5E0F4340-C980-48C7-9894-5A68F3B8B7B7}">
      <formula1>"f,v"</formula1>
    </dataValidation>
    <dataValidation allowBlank="1" showInputMessage="1" showErrorMessage="1" error="Eingabe von 1 bedeutet Festpreisfrist; andernfalls Eingabe löschen!" sqref="P13:P14" xr:uid="{9534EDD5-6D53-40ED-A1E0-67C6FA60E694}"/>
    <dataValidation type="list" allowBlank="1" showInputMessage="1" showErrorMessage="1" error="Bitte &quot;Ja&quot; wählen um die Dateneingabe sichtbar zu machen! " sqref="T5" xr:uid="{49F655D7-EEE4-4753-B481-4DE10A8B3B29}">
      <formula1>"Ja,Nein"</formula1>
    </dataValidation>
  </dataValidations>
  <pageMargins left="0.70866141732283472" right="0.70866141732283472" top="0.35433070866141736" bottom="0.74803149606299213" header="0.31496062992125984" footer="0.31496062992125984"/>
  <pageSetup paperSize="9" orientation="landscape" r:id="rId1"/>
  <headerFooter>
    <oddFooter>&amp;L&amp;F&amp;C&amp;P&amp;R&amp;D</oddFooter>
  </headerFooter>
  <ignoredErrors>
    <ignoredError sqref="A5:A39 A47 A43:A45 A49:A50 A54:A55" numberStoredAsText="1"/>
    <ignoredError sqref="H5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7989-0FF7-4F5F-B935-1D84AF32A74D}">
  <dimension ref="B6:X41"/>
  <sheetViews>
    <sheetView topLeftCell="A4" workbookViewId="0">
      <selection activeCell="A4" sqref="A1:XFD1048576"/>
    </sheetView>
  </sheetViews>
  <sheetFormatPr baseColWidth="10" defaultColWidth="10.7109375" defaultRowHeight="15" x14ac:dyDescent="0.25"/>
  <cols>
    <col min="1" max="16384" width="10.7109375" style="169"/>
  </cols>
  <sheetData>
    <row r="6" spans="2:24" x14ac:dyDescent="0.25">
      <c r="B6" s="363" t="s">
        <v>6</v>
      </c>
      <c r="C6" s="364"/>
      <c r="D6" s="364"/>
      <c r="E6" s="364"/>
      <c r="F6" s="364"/>
      <c r="G6" s="364"/>
      <c r="H6" s="365"/>
      <c r="I6" s="167"/>
      <c r="J6" s="366" t="s">
        <v>7</v>
      </c>
      <c r="K6" s="367"/>
      <c r="L6" s="367"/>
      <c r="M6" s="367"/>
      <c r="N6" s="367"/>
      <c r="O6" s="367"/>
      <c r="P6" s="368"/>
      <c r="Q6" s="168"/>
      <c r="R6" s="369" t="s">
        <v>78</v>
      </c>
      <c r="S6" s="370"/>
      <c r="T6" s="370"/>
      <c r="U6" s="370"/>
      <c r="V6" s="370"/>
      <c r="W6" s="370"/>
      <c r="X6" s="371"/>
    </row>
    <row r="7" spans="2:24" x14ac:dyDescent="0.25">
      <c r="B7" s="362" t="s">
        <v>13</v>
      </c>
      <c r="C7" s="362" t="s">
        <v>14</v>
      </c>
      <c r="D7" s="362" t="s">
        <v>15</v>
      </c>
      <c r="E7" s="362" t="s">
        <v>16</v>
      </c>
      <c r="F7" s="362" t="s">
        <v>17</v>
      </c>
      <c r="G7" s="362" t="s">
        <v>18</v>
      </c>
      <c r="H7" s="362" t="s">
        <v>19</v>
      </c>
      <c r="I7" s="170"/>
      <c r="J7" s="362" t="s">
        <v>13</v>
      </c>
      <c r="K7" s="362" t="s">
        <v>14</v>
      </c>
      <c r="L7" s="362" t="s">
        <v>15</v>
      </c>
      <c r="M7" s="362" t="s">
        <v>16</v>
      </c>
      <c r="N7" s="362" t="s">
        <v>17</v>
      </c>
      <c r="O7" s="362" t="s">
        <v>18</v>
      </c>
      <c r="P7" s="362" t="s">
        <v>19</v>
      </c>
      <c r="Q7" s="170"/>
      <c r="R7" s="372" t="s">
        <v>13</v>
      </c>
      <c r="S7" s="372" t="s">
        <v>14</v>
      </c>
      <c r="T7" s="372" t="s">
        <v>15</v>
      </c>
      <c r="U7" s="372" t="s">
        <v>16</v>
      </c>
      <c r="V7" s="372" t="s">
        <v>17</v>
      </c>
      <c r="W7" s="372" t="s">
        <v>18</v>
      </c>
      <c r="X7" s="372" t="s">
        <v>19</v>
      </c>
    </row>
    <row r="8" spans="2:24" x14ac:dyDescent="0.25">
      <c r="B8" s="362"/>
      <c r="C8" s="362"/>
      <c r="D8" s="362"/>
      <c r="E8" s="362"/>
      <c r="F8" s="362"/>
      <c r="G8" s="362"/>
      <c r="H8" s="362"/>
      <c r="I8" s="170"/>
      <c r="J8" s="362"/>
      <c r="K8" s="362"/>
      <c r="L8" s="362"/>
      <c r="M8" s="362"/>
      <c r="N8" s="362"/>
      <c r="O8" s="362"/>
      <c r="P8" s="362"/>
      <c r="Q8" s="170"/>
      <c r="R8" s="372"/>
      <c r="S8" s="372"/>
      <c r="T8" s="372"/>
      <c r="U8" s="372"/>
      <c r="V8" s="372"/>
      <c r="W8" s="372"/>
      <c r="X8" s="372"/>
    </row>
    <row r="9" spans="2:24" x14ac:dyDescent="0.25">
      <c r="B9" s="171">
        <f>Festpreiszuschlag!$G9</f>
        <v>0.5</v>
      </c>
      <c r="C9" s="172">
        <f>Festpreiszuschlag!$H9</f>
        <v>0.5</v>
      </c>
      <c r="D9" s="172">
        <f>Festpreiszuschlag!$I9</f>
        <v>0</v>
      </c>
      <c r="E9" s="172">
        <f>Festpreiszuschlag!$J9</f>
        <v>0</v>
      </c>
      <c r="F9" s="172">
        <f>Festpreiszuschlag!$K9</f>
        <v>0</v>
      </c>
      <c r="G9" s="172">
        <f>Festpreiszuschlag!$L9</f>
        <v>0</v>
      </c>
      <c r="H9" s="172">
        <f>Festpreiszuschlag!$M9</f>
        <v>0</v>
      </c>
      <c r="I9" s="172"/>
      <c r="J9" s="171">
        <f>Festpreiszuschlag!$G9</f>
        <v>0.5</v>
      </c>
      <c r="K9" s="172">
        <f>Festpreiszuschlag!$H9</f>
        <v>0.5</v>
      </c>
      <c r="L9" s="172">
        <f>Festpreiszuschlag!$I9</f>
        <v>0</v>
      </c>
      <c r="M9" s="172">
        <f>Festpreiszuschlag!$J9</f>
        <v>0</v>
      </c>
      <c r="N9" s="172">
        <f>Festpreiszuschlag!$K9</f>
        <v>0</v>
      </c>
      <c r="O9" s="172">
        <f>Festpreiszuschlag!$L9</f>
        <v>0</v>
      </c>
      <c r="P9" s="172">
        <f>Festpreiszuschlag!$M9</f>
        <v>0</v>
      </c>
      <c r="Q9" s="172"/>
      <c r="R9" s="173">
        <f>Festpreiszuschlag!$G9</f>
        <v>0.5</v>
      </c>
      <c r="S9" s="174">
        <f>Festpreiszuschlag!$H9</f>
        <v>0.5</v>
      </c>
      <c r="T9" s="174">
        <f>Festpreiszuschlag!$I9</f>
        <v>0</v>
      </c>
      <c r="U9" s="174">
        <f>Festpreiszuschlag!$J9</f>
        <v>0</v>
      </c>
      <c r="V9" s="174">
        <f>Festpreiszuschlag!$K9</f>
        <v>0</v>
      </c>
      <c r="W9" s="174">
        <f>Festpreiszuschlag!$L9</f>
        <v>0</v>
      </c>
      <c r="X9" s="174">
        <f>Festpreiszuschlag!$M9</f>
        <v>0</v>
      </c>
    </row>
    <row r="10" spans="2:24" x14ac:dyDescent="0.25">
      <c r="B10" s="175"/>
      <c r="C10" s="176"/>
      <c r="D10" s="176"/>
      <c r="E10" s="176"/>
      <c r="F10" s="176"/>
      <c r="G10" s="176"/>
      <c r="H10" s="177"/>
      <c r="I10" s="176"/>
      <c r="J10" s="178"/>
      <c r="K10" s="179"/>
      <c r="L10" s="179"/>
      <c r="M10" s="179"/>
      <c r="N10" s="179"/>
      <c r="O10" s="179"/>
      <c r="P10" s="180"/>
      <c r="Q10" s="179"/>
      <c r="R10" s="181"/>
      <c r="S10" s="182"/>
      <c r="T10" s="182"/>
      <c r="U10" s="182"/>
      <c r="V10" s="182"/>
      <c r="W10" s="182"/>
      <c r="X10" s="183"/>
    </row>
    <row r="11" spans="2:24" x14ac:dyDescent="0.25">
      <c r="B11" s="184">
        <f>IF(B$9&gt;0,Festpreiszuschlag!G11*SUM(Festpreiszuschlag!$F11:$F$40),0)</f>
        <v>0</v>
      </c>
      <c r="C11" s="184">
        <f>IF(C$9&gt;0,Festpreiszuschlag!H11*SUM(Festpreiszuschlag!$F11:$F$40),0)</f>
        <v>3.0000000000000006E-2</v>
      </c>
      <c r="D11" s="184">
        <f>IF(D$9&gt;0,Festpreiszuschlag!I11*SUM(Festpreiszuschlag!$F11:$F$40),0)</f>
        <v>0</v>
      </c>
      <c r="E11" s="184">
        <f>IF(E$9&gt;0,Festpreiszuschlag!J11*SUM(Festpreiszuschlag!$F11:$F$40),0)</f>
        <v>0</v>
      </c>
      <c r="F11" s="184">
        <f>IF(F$9&gt;0,Festpreiszuschlag!K11*SUM(Festpreiszuschlag!$F11:$F$40),0)</f>
        <v>0</v>
      </c>
      <c r="G11" s="184">
        <f>IF(G$9&gt;0,Festpreiszuschlag!L11*SUM(Festpreiszuschlag!$F11:$F$40),0)</f>
        <v>0</v>
      </c>
      <c r="H11" s="184">
        <f>IF(H$9&gt;0,Festpreiszuschlag!M11*SUM(Festpreiszuschlag!$F11:$F$40),0)</f>
        <v>0</v>
      </c>
      <c r="I11" s="184"/>
      <c r="J11" s="185">
        <f>IF(J$9&gt;0,Festpreiszuschlag!G11*SUM(Festpreiszuschlag!$Q11:$Q$40),0)</f>
        <v>0</v>
      </c>
      <c r="K11" s="185">
        <f>IF(K$9&gt;0,Festpreiszuschlag!H11*SUM(Festpreiszuschlag!$Q11:$Q$40),0)</f>
        <v>1.5599999999999996E-2</v>
      </c>
      <c r="L11" s="185">
        <f>IF(L$9&gt;0,Festpreiszuschlag!I11*SUM(Festpreiszuschlag!$Q11:$Q$40),0)</f>
        <v>0</v>
      </c>
      <c r="M11" s="185">
        <f>IF(M$9&gt;0,Festpreiszuschlag!J11*SUM(Festpreiszuschlag!$Q11:$Q$40),0)</f>
        <v>0</v>
      </c>
      <c r="N11" s="185">
        <f>IF(N$9&gt;0,Festpreiszuschlag!K11*SUM(Festpreiszuschlag!$Q11:$Q$40),0)</f>
        <v>0</v>
      </c>
      <c r="O11" s="185">
        <f>IF(O$9&gt;0,Festpreiszuschlag!L11*SUM(Festpreiszuschlag!$Q11:$Q$40),0)</f>
        <v>0</v>
      </c>
      <c r="P11" s="186">
        <f>IF(P$9&gt;0,Festpreiszuschlag!M11*SUM(Festpreiszuschlag!$Q11:$Q$40),0)</f>
        <v>0</v>
      </c>
      <c r="Q11" s="185"/>
      <c r="R11" s="187"/>
      <c r="S11" s="187"/>
      <c r="T11" s="187"/>
      <c r="U11" s="187"/>
      <c r="V11" s="187"/>
      <c r="W11" s="187"/>
      <c r="X11" s="187"/>
    </row>
    <row r="12" spans="2:24" x14ac:dyDescent="0.25">
      <c r="B12" s="184">
        <f>IF(B$9&gt;0,Festpreiszuschlag!G12*SUM(Festpreiszuschlag!$F12:$F$40),0)</f>
        <v>0</v>
      </c>
      <c r="C12" s="184">
        <f>IF(C$9&gt;0,Festpreiszuschlag!H12*SUM(Festpreiszuschlag!$F12:$F$40),0)</f>
        <v>0</v>
      </c>
      <c r="D12" s="184">
        <f>IF(D$9&gt;0,Festpreiszuschlag!I12*SUM(Festpreiszuschlag!$F12:$F$40),0)</f>
        <v>0</v>
      </c>
      <c r="E12" s="184">
        <f>IF(E$9&gt;0,Festpreiszuschlag!J12*SUM(Festpreiszuschlag!$F12:$F$40),0)</f>
        <v>0</v>
      </c>
      <c r="F12" s="184">
        <f>IF(F$9&gt;0,Festpreiszuschlag!K12*SUM(Festpreiszuschlag!$F12:$F$40),0)</f>
        <v>0</v>
      </c>
      <c r="G12" s="184">
        <f>IF(G$9&gt;0,Festpreiszuschlag!L12*SUM(Festpreiszuschlag!$F12:$F$40),0)</f>
        <v>0</v>
      </c>
      <c r="H12" s="184">
        <f>IF(H$9&gt;0,Festpreiszuschlag!M12*SUM(Festpreiszuschlag!$F12:$F$40),0)</f>
        <v>0</v>
      </c>
      <c r="I12" s="184"/>
      <c r="J12" s="185">
        <f>IF(J$9&gt;0,Festpreiszuschlag!G12*SUM(Festpreiszuschlag!$Q12:$Q$40),0)</f>
        <v>0</v>
      </c>
      <c r="K12" s="185">
        <f>IF(K$9&gt;0,Festpreiszuschlag!H12*SUM(Festpreiszuschlag!$Q12:$Q$40),0)</f>
        <v>0</v>
      </c>
      <c r="L12" s="185">
        <f>IF(L$9&gt;0,Festpreiszuschlag!I12*SUM(Festpreiszuschlag!$Q12:$Q$40),0)</f>
        <v>0</v>
      </c>
      <c r="M12" s="185">
        <f>IF(M$9&gt;0,Festpreiszuschlag!J12*SUM(Festpreiszuschlag!$Q12:$Q$40),0)</f>
        <v>0</v>
      </c>
      <c r="N12" s="185">
        <f>IF(N$9&gt;0,Festpreiszuschlag!K12*SUM(Festpreiszuschlag!$Q12:$Q$40),0)</f>
        <v>0</v>
      </c>
      <c r="O12" s="185">
        <f>IF(O$9&gt;0,Festpreiszuschlag!L12*SUM(Festpreiszuschlag!$Q12:$Q$40),0)</f>
        <v>0</v>
      </c>
      <c r="P12" s="186">
        <f>IF(P$9&gt;0,Festpreiszuschlag!M12*SUM(Festpreiszuschlag!$Q12:$Q$40),0)</f>
        <v>0</v>
      </c>
      <c r="Q12" s="185"/>
      <c r="R12" s="187"/>
      <c r="S12" s="187"/>
      <c r="T12" s="187"/>
      <c r="U12" s="187"/>
      <c r="V12" s="187"/>
      <c r="W12" s="187"/>
      <c r="X12" s="187"/>
    </row>
    <row r="13" spans="2:24" x14ac:dyDescent="0.25">
      <c r="B13" s="184">
        <f>IF(B$9&gt;0,Festpreiszuschlag!G13*SUM(Festpreiszuschlag!$F13:$F$40),0)</f>
        <v>0</v>
      </c>
      <c r="C13" s="184">
        <f>IF(C$9&gt;0,Festpreiszuschlag!H13*SUM(Festpreiszuschlag!$F13:$F$40),0)</f>
        <v>0</v>
      </c>
      <c r="D13" s="184">
        <f>IF(D$9&gt;0,Festpreiszuschlag!I13*SUM(Festpreiszuschlag!$F13:$F$40),0)</f>
        <v>0</v>
      </c>
      <c r="E13" s="184">
        <f>IF(E$9&gt;0,Festpreiszuschlag!J13*SUM(Festpreiszuschlag!$F13:$F$40),0)</f>
        <v>0</v>
      </c>
      <c r="F13" s="184">
        <f>IF(F$9&gt;0,Festpreiszuschlag!K13*SUM(Festpreiszuschlag!$F13:$F$40),0)</f>
        <v>0</v>
      </c>
      <c r="G13" s="184">
        <f>IF(G$9&gt;0,Festpreiszuschlag!L13*SUM(Festpreiszuschlag!$F13:$F$40),0)</f>
        <v>0</v>
      </c>
      <c r="H13" s="184">
        <f>IF(H$9&gt;0,Festpreiszuschlag!M13*SUM(Festpreiszuschlag!$F13:$F$40),0)</f>
        <v>0</v>
      </c>
      <c r="I13" s="184"/>
      <c r="J13" s="185">
        <f>IF(J$9&gt;0,Festpreiszuschlag!G13*SUM(Festpreiszuschlag!$Q13:$Q$40),0)</f>
        <v>0</v>
      </c>
      <c r="K13" s="185">
        <f>IF(K$9&gt;0,Festpreiszuschlag!H13*SUM(Festpreiszuschlag!$Q13:$Q$40),0)</f>
        <v>0</v>
      </c>
      <c r="L13" s="185">
        <f>IF(L$9&gt;0,Festpreiszuschlag!I13*SUM(Festpreiszuschlag!$Q13:$Q$40),0)</f>
        <v>0</v>
      </c>
      <c r="M13" s="185">
        <f>IF(M$9&gt;0,Festpreiszuschlag!J13*SUM(Festpreiszuschlag!$Q13:$Q$40),0)</f>
        <v>0</v>
      </c>
      <c r="N13" s="185">
        <f>IF(N$9&gt;0,Festpreiszuschlag!K13*SUM(Festpreiszuschlag!$Q13:$Q$40),0)</f>
        <v>0</v>
      </c>
      <c r="O13" s="185">
        <f>IF(O$9&gt;0,Festpreiszuschlag!L13*SUM(Festpreiszuschlag!$Q13:$Q$40),0)</f>
        <v>0</v>
      </c>
      <c r="P13" s="186">
        <f>IF(P$9&gt;0,Festpreiszuschlag!M13*SUM(Festpreiszuschlag!$Q13:$Q$40),0)</f>
        <v>0</v>
      </c>
      <c r="Q13" s="185"/>
      <c r="R13" s="188">
        <f>IF(Festpreiszuschlag!$P13="v",IF(R$9&gt;0,Festpreiszuschlag!G13*SUM(Festpreiszuschlag!$S13:$S$40),0),0)</f>
        <v>0</v>
      </c>
      <c r="S13" s="188">
        <f>IF(Festpreiszuschlag!$P13="v",IF(S$9&gt;0,Festpreiszuschlag!H13*SUM(Festpreiszuschlag!$S13:$S$40),0),0)</f>
        <v>0</v>
      </c>
      <c r="T13" s="188">
        <f>IF(Festpreiszuschlag!$P13="v",IF(T$9&gt;0,Festpreiszuschlag!I13*SUM(Festpreiszuschlag!$S13:$S$40),0),0)</f>
        <v>0</v>
      </c>
      <c r="U13" s="188">
        <f>IF(Festpreiszuschlag!$P13="v",IF(U$9&gt;0,Festpreiszuschlag!J13*SUM(Festpreiszuschlag!$S13:$S$40),0),0)</f>
        <v>0</v>
      </c>
      <c r="V13" s="188">
        <f>IF(Festpreiszuschlag!$P13="v",IF(V$9&gt;0,Festpreiszuschlag!K13*SUM(Festpreiszuschlag!$S13:$S$40),0),0)</f>
        <v>0</v>
      </c>
      <c r="W13" s="188">
        <f>IF(Festpreiszuschlag!$P13="v",IF(W$9&gt;0,Festpreiszuschlag!L13*SUM(Festpreiszuschlag!$S13:$S$40),0),0)</f>
        <v>0</v>
      </c>
      <c r="X13" s="188">
        <f>IF(Festpreiszuschlag!$P13="v",IF(X$9&gt;0,Festpreiszuschlag!M13*SUM(Festpreiszuschlag!$S13:$S$40),0),0)</f>
        <v>0</v>
      </c>
    </row>
    <row r="14" spans="2:24" x14ac:dyDescent="0.25">
      <c r="B14" s="184">
        <f>IF(B$9&gt;0,Festpreiszuschlag!G14*SUM(Festpreiszuschlag!$F14:$F$40),0)</f>
        <v>0</v>
      </c>
      <c r="C14" s="184">
        <f>IF(C$9&gt;0,Festpreiszuschlag!H14*SUM(Festpreiszuschlag!$F14:$F$40),0)</f>
        <v>0</v>
      </c>
      <c r="D14" s="184">
        <f>IF(D$9&gt;0,Festpreiszuschlag!I14*SUM(Festpreiszuschlag!$F14:$F$40),0)</f>
        <v>0</v>
      </c>
      <c r="E14" s="184">
        <f>IF(E$9&gt;0,Festpreiszuschlag!J14*SUM(Festpreiszuschlag!$F14:$F$40),0)</f>
        <v>0</v>
      </c>
      <c r="F14" s="184">
        <f>IF(F$9&gt;0,Festpreiszuschlag!K14*SUM(Festpreiszuschlag!$F14:$F$40),0)</f>
        <v>0</v>
      </c>
      <c r="G14" s="184">
        <f>IF(G$9&gt;0,Festpreiszuschlag!L14*SUM(Festpreiszuschlag!$F14:$F$40),0)</f>
        <v>0</v>
      </c>
      <c r="H14" s="184">
        <f>IF(H$9&gt;0,Festpreiszuschlag!M14*SUM(Festpreiszuschlag!$F14:$F$40),0)</f>
        <v>0</v>
      </c>
      <c r="I14" s="184"/>
      <c r="J14" s="185">
        <f>IF(J$9&gt;0,Festpreiszuschlag!G14*SUM(Festpreiszuschlag!$Q14:$Q$40),0)</f>
        <v>0</v>
      </c>
      <c r="K14" s="185">
        <f>IF(K$9&gt;0,Festpreiszuschlag!H14*SUM(Festpreiszuschlag!$Q14:$Q$40),0)</f>
        <v>0</v>
      </c>
      <c r="L14" s="185">
        <f>IF(L$9&gt;0,Festpreiszuschlag!I14*SUM(Festpreiszuschlag!$Q14:$Q$40),0)</f>
        <v>0</v>
      </c>
      <c r="M14" s="185">
        <f>IF(M$9&gt;0,Festpreiszuschlag!J14*SUM(Festpreiszuschlag!$Q14:$Q$40),0)</f>
        <v>0</v>
      </c>
      <c r="N14" s="185">
        <f>IF(N$9&gt;0,Festpreiszuschlag!K14*SUM(Festpreiszuschlag!$Q14:$Q$40),0)</f>
        <v>0</v>
      </c>
      <c r="O14" s="185">
        <f>IF(O$9&gt;0,Festpreiszuschlag!L14*SUM(Festpreiszuschlag!$Q14:$Q$40),0)</f>
        <v>0</v>
      </c>
      <c r="P14" s="186">
        <f>IF(P$9&gt;0,Festpreiszuschlag!M14*SUM(Festpreiszuschlag!$Q14:$Q$40),0)</f>
        <v>0</v>
      </c>
      <c r="Q14" s="185"/>
      <c r="R14" s="188">
        <f>IF(Festpreiszuschlag!$P14="v",IF(R$9&gt;0,Festpreiszuschlag!G14*SUM(Festpreiszuschlag!$S14:$S$40),0),0)</f>
        <v>0</v>
      </c>
      <c r="S14" s="188">
        <f>IF(Festpreiszuschlag!$P14="v",IF(S$9&gt;0,Festpreiszuschlag!H14*SUM(Festpreiszuschlag!$S14:$S$40),0),0)</f>
        <v>0</v>
      </c>
      <c r="T14" s="188">
        <f>IF(Festpreiszuschlag!$P14="v",IF(T$9&gt;0,Festpreiszuschlag!I14*SUM(Festpreiszuschlag!$S14:$S$40),0),0)</f>
        <v>0</v>
      </c>
      <c r="U14" s="188">
        <f>IF(Festpreiszuschlag!$P14="v",IF(U$9&gt;0,Festpreiszuschlag!J14*SUM(Festpreiszuschlag!$S14:$S$40),0),0)</f>
        <v>0</v>
      </c>
      <c r="V14" s="188">
        <f>IF(Festpreiszuschlag!$P14="v",IF(V$9&gt;0,Festpreiszuschlag!K14*SUM(Festpreiszuschlag!$S14:$S$40),0),0)</f>
        <v>0</v>
      </c>
      <c r="W14" s="188">
        <f>IF(Festpreiszuschlag!$P14="v",IF(W$9&gt;0,Festpreiszuschlag!L14*SUM(Festpreiszuschlag!$S14:$S$40),0),0)</f>
        <v>0</v>
      </c>
      <c r="X14" s="188">
        <f>IF(Festpreiszuschlag!$P14="v",IF(X$9&gt;0,Festpreiszuschlag!M14*SUM(Festpreiszuschlag!$S14:$S$40),0),0)</f>
        <v>0</v>
      </c>
    </row>
    <row r="15" spans="2:24" x14ac:dyDescent="0.25">
      <c r="B15" s="184">
        <f>IF(B$9&gt;0,Festpreiszuschlag!G15*SUM(Festpreiszuschlag!$F15:$F$40),0)</f>
        <v>0</v>
      </c>
      <c r="C15" s="184">
        <f>IF(C$9&gt;0,Festpreiszuschlag!H15*SUM(Festpreiszuschlag!$F15:$F$40),0)</f>
        <v>3.6800000000000013E-2</v>
      </c>
      <c r="D15" s="184">
        <f>IF(D$9&gt;0,Festpreiszuschlag!I15*SUM(Festpreiszuschlag!$F15:$F$40),0)</f>
        <v>0</v>
      </c>
      <c r="E15" s="184">
        <f>IF(E$9&gt;0,Festpreiszuschlag!J15*SUM(Festpreiszuschlag!$F15:$F$40),0)</f>
        <v>0</v>
      </c>
      <c r="F15" s="184">
        <f>IF(F$9&gt;0,Festpreiszuschlag!K15*SUM(Festpreiszuschlag!$F15:$F$40),0)</f>
        <v>0</v>
      </c>
      <c r="G15" s="184">
        <f>IF(G$9&gt;0,Festpreiszuschlag!L15*SUM(Festpreiszuschlag!$F15:$F$40),0)</f>
        <v>0</v>
      </c>
      <c r="H15" s="184">
        <f>IF(H$9&gt;0,Festpreiszuschlag!M15*SUM(Festpreiszuschlag!$F15:$F$40),0)</f>
        <v>0</v>
      </c>
      <c r="I15" s="184"/>
      <c r="J15" s="185">
        <f>IF(J$9&gt;0,Festpreiszuschlag!G15*SUM(Festpreiszuschlag!$Q15:$Q$40),0)</f>
        <v>0</v>
      </c>
      <c r="K15" s="185">
        <f>IF(K$9&gt;0,Festpreiszuschlag!H15*SUM(Festpreiszuschlag!$Q15:$Q$40),0)</f>
        <v>1.7599999999999998E-2</v>
      </c>
      <c r="L15" s="185">
        <f>IF(L$9&gt;0,Festpreiszuschlag!I15*SUM(Festpreiszuschlag!$Q15:$Q$40),0)</f>
        <v>0</v>
      </c>
      <c r="M15" s="185">
        <f>IF(M$9&gt;0,Festpreiszuschlag!J15*SUM(Festpreiszuschlag!$Q15:$Q$40),0)</f>
        <v>0</v>
      </c>
      <c r="N15" s="185">
        <f>IF(N$9&gt;0,Festpreiszuschlag!K15*SUM(Festpreiszuschlag!$Q15:$Q$40),0)</f>
        <v>0</v>
      </c>
      <c r="O15" s="185">
        <f>IF(O$9&gt;0,Festpreiszuschlag!L15*SUM(Festpreiszuschlag!$Q15:$Q$40),0)</f>
        <v>0</v>
      </c>
      <c r="P15" s="186">
        <f>IF(P$9&gt;0,Festpreiszuschlag!M15*SUM(Festpreiszuschlag!$Q15:$Q$40),0)</f>
        <v>0</v>
      </c>
      <c r="Q15" s="185"/>
      <c r="R15" s="188">
        <f>IF(Festpreiszuschlag!$P15="v",IF(R$9&gt;0,Festpreiszuschlag!G15*SUM(Festpreiszuschlag!$S15:$S$40),0),0)</f>
        <v>0</v>
      </c>
      <c r="S15" s="188">
        <f>IF(Festpreiszuschlag!$P15="v",IF(S$9&gt;0,Festpreiszuschlag!H15*SUM(Festpreiszuschlag!$S15:$S$40),0),0)</f>
        <v>0</v>
      </c>
      <c r="T15" s="188">
        <f>IF(Festpreiszuschlag!$P15="v",IF(T$9&gt;0,Festpreiszuschlag!I15*SUM(Festpreiszuschlag!$S15:$S$40),0),0)</f>
        <v>0</v>
      </c>
      <c r="U15" s="188">
        <f>IF(Festpreiszuschlag!$P15="v",IF(U$9&gt;0,Festpreiszuschlag!J15*SUM(Festpreiszuschlag!$S15:$S$40),0),0)</f>
        <v>0</v>
      </c>
      <c r="V15" s="188">
        <f>IF(Festpreiszuschlag!$P15="v",IF(V$9&gt;0,Festpreiszuschlag!K15*SUM(Festpreiszuschlag!$S15:$S$40),0),0)</f>
        <v>0</v>
      </c>
      <c r="W15" s="188">
        <f>IF(Festpreiszuschlag!$P15="v",IF(W$9&gt;0,Festpreiszuschlag!L15*SUM(Festpreiszuschlag!$S15:$S$40),0),0)</f>
        <v>0</v>
      </c>
      <c r="X15" s="188">
        <f>IF(Festpreiszuschlag!$P15="v",IF(X$9&gt;0,Festpreiszuschlag!M15*SUM(Festpreiszuschlag!$S15:$S$40),0),0)</f>
        <v>0</v>
      </c>
    </row>
    <row r="16" spans="2:24" x14ac:dyDescent="0.25">
      <c r="B16" s="184">
        <f>IF(B$9&gt;0,Festpreiszuschlag!G16*SUM(Festpreiszuschlag!$F16:$F$40),0)</f>
        <v>0</v>
      </c>
      <c r="C16" s="184">
        <f>IF(C$9&gt;0,Festpreiszuschlag!H16*SUM(Festpreiszuschlag!$F16:$F$40),0)</f>
        <v>0</v>
      </c>
      <c r="D16" s="184">
        <f>IF(D$9&gt;0,Festpreiszuschlag!I16*SUM(Festpreiszuschlag!$F16:$F$40),0)</f>
        <v>0</v>
      </c>
      <c r="E16" s="184">
        <f>IF(E$9&gt;0,Festpreiszuschlag!J16*SUM(Festpreiszuschlag!$F16:$F$40),0)</f>
        <v>0</v>
      </c>
      <c r="F16" s="184">
        <f>IF(F$9&gt;0,Festpreiszuschlag!K16*SUM(Festpreiszuschlag!$F16:$F$40),0)</f>
        <v>0</v>
      </c>
      <c r="G16" s="184">
        <f>IF(G$9&gt;0,Festpreiszuschlag!L16*SUM(Festpreiszuschlag!$F16:$F$40),0)</f>
        <v>0</v>
      </c>
      <c r="H16" s="184">
        <f>IF(H$9&gt;0,Festpreiszuschlag!M16*SUM(Festpreiszuschlag!$F16:$F$40),0)</f>
        <v>0</v>
      </c>
      <c r="I16" s="184"/>
      <c r="J16" s="185">
        <f>IF(J$9&gt;0,Festpreiszuschlag!G16*SUM(Festpreiszuschlag!$Q16:$Q$40),0)</f>
        <v>0</v>
      </c>
      <c r="K16" s="185">
        <f>IF(K$9&gt;0,Festpreiszuschlag!H16*SUM(Festpreiszuschlag!$Q16:$Q$40),0)</f>
        <v>0</v>
      </c>
      <c r="L16" s="185">
        <f>IF(L$9&gt;0,Festpreiszuschlag!I16*SUM(Festpreiszuschlag!$Q16:$Q$40),0)</f>
        <v>0</v>
      </c>
      <c r="M16" s="185">
        <f>IF(M$9&gt;0,Festpreiszuschlag!J16*SUM(Festpreiszuschlag!$Q16:$Q$40),0)</f>
        <v>0</v>
      </c>
      <c r="N16" s="185">
        <f>IF(N$9&gt;0,Festpreiszuschlag!K16*SUM(Festpreiszuschlag!$Q16:$Q$40),0)</f>
        <v>0</v>
      </c>
      <c r="O16" s="185">
        <f>IF(O$9&gt;0,Festpreiszuschlag!L16*SUM(Festpreiszuschlag!$Q16:$Q$40),0)</f>
        <v>0</v>
      </c>
      <c r="P16" s="186">
        <f>IF(P$9&gt;0,Festpreiszuschlag!M16*SUM(Festpreiszuschlag!$Q16:$Q$40),0)</f>
        <v>0</v>
      </c>
      <c r="Q16" s="185"/>
      <c r="R16" s="188">
        <f>IF(Festpreiszuschlag!$P16="v",IF(R$9&gt;0,Festpreiszuschlag!G16*SUM(Festpreiszuschlag!$S16:$S$40),0),0)</f>
        <v>0</v>
      </c>
      <c r="S16" s="188">
        <f>IF(Festpreiszuschlag!$P16="v",IF(S$9&gt;0,Festpreiszuschlag!H16*SUM(Festpreiszuschlag!$S16:$S$40),0),0)</f>
        <v>0</v>
      </c>
      <c r="T16" s="188">
        <f>IF(Festpreiszuschlag!$P16="v",IF(T$9&gt;0,Festpreiszuschlag!I16*SUM(Festpreiszuschlag!$S16:$S$40),0),0)</f>
        <v>0</v>
      </c>
      <c r="U16" s="188">
        <f>IF(Festpreiszuschlag!$P16="v",IF(U$9&gt;0,Festpreiszuschlag!J16*SUM(Festpreiszuschlag!$S16:$S$40),0),0)</f>
        <v>0</v>
      </c>
      <c r="V16" s="188">
        <f>IF(Festpreiszuschlag!$P16="v",IF(V$9&gt;0,Festpreiszuschlag!K16*SUM(Festpreiszuschlag!$S16:$S$40),0),0)</f>
        <v>0</v>
      </c>
      <c r="W16" s="188">
        <f>IF(Festpreiszuschlag!$P16="v",IF(W$9&gt;0,Festpreiszuschlag!L16*SUM(Festpreiszuschlag!$S16:$S$40),0),0)</f>
        <v>0</v>
      </c>
      <c r="X16" s="188">
        <f>IF(Festpreiszuschlag!$P16="v",IF(X$9&gt;0,Festpreiszuschlag!M16*SUM(Festpreiszuschlag!$S16:$S$40),0),0)</f>
        <v>0</v>
      </c>
    </row>
    <row r="17" spans="2:24" x14ac:dyDescent="0.25">
      <c r="B17" s="184">
        <f>IF(B$9&gt;0,Festpreiszuschlag!G17*SUM(Festpreiszuschlag!$F17:$F$40),0)</f>
        <v>0</v>
      </c>
      <c r="C17" s="184">
        <f>IF(C$9&gt;0,Festpreiszuschlag!H17*SUM(Festpreiszuschlag!$F17:$F$40),0)</f>
        <v>0</v>
      </c>
      <c r="D17" s="184">
        <f>IF(D$9&gt;0,Festpreiszuschlag!I17*SUM(Festpreiszuschlag!$F17:$F$40),0)</f>
        <v>0</v>
      </c>
      <c r="E17" s="184">
        <f>IF(E$9&gt;0,Festpreiszuschlag!J17*SUM(Festpreiszuschlag!$F17:$F$40),0)</f>
        <v>0</v>
      </c>
      <c r="F17" s="184">
        <f>IF(F$9&gt;0,Festpreiszuschlag!K17*SUM(Festpreiszuschlag!$F17:$F$40),0)</f>
        <v>0</v>
      </c>
      <c r="G17" s="184">
        <f>IF(G$9&gt;0,Festpreiszuschlag!L17*SUM(Festpreiszuschlag!$F17:$F$40),0)</f>
        <v>0</v>
      </c>
      <c r="H17" s="184">
        <f>IF(H$9&gt;0,Festpreiszuschlag!M17*SUM(Festpreiszuschlag!$F17:$F$40),0)</f>
        <v>0</v>
      </c>
      <c r="I17" s="184"/>
      <c r="J17" s="185">
        <f>IF(J$9&gt;0,Festpreiszuschlag!G17*SUM(Festpreiszuschlag!$Q17:$Q$40),0)</f>
        <v>0</v>
      </c>
      <c r="K17" s="185">
        <f>IF(K$9&gt;0,Festpreiszuschlag!H17*SUM(Festpreiszuschlag!$Q17:$Q$40),0)</f>
        <v>0</v>
      </c>
      <c r="L17" s="185">
        <f>IF(L$9&gt;0,Festpreiszuschlag!I17*SUM(Festpreiszuschlag!$Q17:$Q$40),0)</f>
        <v>0</v>
      </c>
      <c r="M17" s="185">
        <f>IF(M$9&gt;0,Festpreiszuschlag!J17*SUM(Festpreiszuschlag!$Q17:$Q$40),0)</f>
        <v>0</v>
      </c>
      <c r="N17" s="185">
        <f>IF(N$9&gt;0,Festpreiszuschlag!K17*SUM(Festpreiszuschlag!$Q17:$Q$40),0)</f>
        <v>0</v>
      </c>
      <c r="O17" s="185">
        <f>IF(O$9&gt;0,Festpreiszuschlag!L17*SUM(Festpreiszuschlag!$Q17:$Q$40),0)</f>
        <v>0</v>
      </c>
      <c r="P17" s="186">
        <f>IF(P$9&gt;0,Festpreiszuschlag!M17*SUM(Festpreiszuschlag!$Q17:$Q$40),0)</f>
        <v>0</v>
      </c>
      <c r="Q17" s="185"/>
      <c r="R17" s="188">
        <f>IF(Festpreiszuschlag!$P17="v",IF(R$9&gt;0,Festpreiszuschlag!G17*SUM(Festpreiszuschlag!$S17:$S$40),0),0)</f>
        <v>0</v>
      </c>
      <c r="S17" s="188">
        <f>IF(Festpreiszuschlag!$P17="v",IF(S$9&gt;0,Festpreiszuschlag!H17*SUM(Festpreiszuschlag!$S17:$S$40),0),0)</f>
        <v>0</v>
      </c>
      <c r="T17" s="188">
        <f>IF(Festpreiszuschlag!$P17="v",IF(T$9&gt;0,Festpreiszuschlag!I17*SUM(Festpreiszuschlag!$S17:$S$40),0),0)</f>
        <v>0</v>
      </c>
      <c r="U17" s="188">
        <f>IF(Festpreiszuschlag!$P17="v",IF(U$9&gt;0,Festpreiszuschlag!J17*SUM(Festpreiszuschlag!$S17:$S$40),0),0)</f>
        <v>0</v>
      </c>
      <c r="V17" s="188">
        <f>IF(Festpreiszuschlag!$P17="v",IF(V$9&gt;0,Festpreiszuschlag!K17*SUM(Festpreiszuschlag!$S17:$S$40),0),0)</f>
        <v>0</v>
      </c>
      <c r="W17" s="188">
        <f>IF(Festpreiszuschlag!$P17="v",IF(W$9&gt;0,Festpreiszuschlag!L17*SUM(Festpreiszuschlag!$S17:$S$40),0),0)</f>
        <v>0</v>
      </c>
      <c r="X17" s="188">
        <f>IF(Festpreiszuschlag!$P17="v",IF(X$9&gt;0,Festpreiszuschlag!M17*SUM(Festpreiszuschlag!$S17:$S$40),0),0)</f>
        <v>0</v>
      </c>
    </row>
    <row r="18" spans="2:24" x14ac:dyDescent="0.25">
      <c r="B18" s="184">
        <f>IF(B$9&gt;0,Festpreiszuschlag!G18*SUM(Festpreiszuschlag!$F18:$F$40),0)</f>
        <v>0</v>
      </c>
      <c r="C18" s="184">
        <f>IF(C$9&gt;0,Festpreiszuschlag!H18*SUM(Festpreiszuschlag!$F18:$F$40),0)</f>
        <v>0</v>
      </c>
      <c r="D18" s="184">
        <f>IF(D$9&gt;0,Festpreiszuschlag!I18*SUM(Festpreiszuschlag!$F18:$F$40),0)</f>
        <v>0</v>
      </c>
      <c r="E18" s="184">
        <f>IF(E$9&gt;0,Festpreiszuschlag!J18*SUM(Festpreiszuschlag!$F18:$F$40),0)</f>
        <v>0</v>
      </c>
      <c r="F18" s="184">
        <f>IF(F$9&gt;0,Festpreiszuschlag!K18*SUM(Festpreiszuschlag!$F18:$F$40),0)</f>
        <v>0</v>
      </c>
      <c r="G18" s="184">
        <f>IF(G$9&gt;0,Festpreiszuschlag!L18*SUM(Festpreiszuschlag!$F18:$F$40),0)</f>
        <v>0</v>
      </c>
      <c r="H18" s="184">
        <f>IF(H$9&gt;0,Festpreiszuschlag!M18*SUM(Festpreiszuschlag!$F18:$F$40),0)</f>
        <v>0</v>
      </c>
      <c r="I18" s="184"/>
      <c r="J18" s="185">
        <f>IF(J$9&gt;0,Festpreiszuschlag!G18*SUM(Festpreiszuschlag!$Q18:$Q$40),0)</f>
        <v>0</v>
      </c>
      <c r="K18" s="185">
        <f>IF(K$9&gt;0,Festpreiszuschlag!H18*SUM(Festpreiszuschlag!$Q18:$Q$40),0)</f>
        <v>0</v>
      </c>
      <c r="L18" s="185">
        <f>IF(L$9&gt;0,Festpreiszuschlag!I18*SUM(Festpreiszuschlag!$Q18:$Q$40),0)</f>
        <v>0</v>
      </c>
      <c r="M18" s="185">
        <f>IF(M$9&gt;0,Festpreiszuschlag!J18*SUM(Festpreiszuschlag!$Q18:$Q$40),0)</f>
        <v>0</v>
      </c>
      <c r="N18" s="185">
        <f>IF(N$9&gt;0,Festpreiszuschlag!K18*SUM(Festpreiszuschlag!$Q18:$Q$40),0)</f>
        <v>0</v>
      </c>
      <c r="O18" s="185">
        <f>IF(O$9&gt;0,Festpreiszuschlag!L18*SUM(Festpreiszuschlag!$Q18:$Q$40),0)</f>
        <v>0</v>
      </c>
      <c r="P18" s="186">
        <f>IF(P$9&gt;0,Festpreiszuschlag!M18*SUM(Festpreiszuschlag!$Q18:$Q$40),0)</f>
        <v>0</v>
      </c>
      <c r="Q18" s="185"/>
      <c r="R18" s="188">
        <f>IF(Festpreiszuschlag!$P18="v",IF(R$9&gt;0,Festpreiszuschlag!G18*SUM(Festpreiszuschlag!$S18:$S$40),0),0)</f>
        <v>0</v>
      </c>
      <c r="S18" s="188">
        <f>IF(Festpreiszuschlag!$P18="v",IF(S$9&gt;0,Festpreiszuschlag!H18*SUM(Festpreiszuschlag!$S18:$S$40),0),0)</f>
        <v>0</v>
      </c>
      <c r="T18" s="188">
        <f>IF(Festpreiszuschlag!$P18="v",IF(T$9&gt;0,Festpreiszuschlag!I18*SUM(Festpreiszuschlag!$S18:$S$40),0),0)</f>
        <v>0</v>
      </c>
      <c r="U18" s="188">
        <f>IF(Festpreiszuschlag!$P18="v",IF(U$9&gt;0,Festpreiszuschlag!J18*SUM(Festpreiszuschlag!$S18:$S$40),0),0)</f>
        <v>0</v>
      </c>
      <c r="V18" s="188">
        <f>IF(Festpreiszuschlag!$P18="v",IF(V$9&gt;0,Festpreiszuschlag!K18*SUM(Festpreiszuschlag!$S18:$S$40),0),0)</f>
        <v>0</v>
      </c>
      <c r="W18" s="188">
        <f>IF(Festpreiszuschlag!$P18="v",IF(W$9&gt;0,Festpreiszuschlag!L18*SUM(Festpreiszuschlag!$S18:$S$40),0),0)</f>
        <v>0</v>
      </c>
      <c r="X18" s="188">
        <f>IF(Festpreiszuschlag!$P18="v",IF(X$9&gt;0,Festpreiszuschlag!M18*SUM(Festpreiszuschlag!$S18:$S$40),0),0)</f>
        <v>0</v>
      </c>
    </row>
    <row r="19" spans="2:24" x14ac:dyDescent="0.25">
      <c r="B19" s="184">
        <f>IF(B$9&gt;0,Festpreiszuschlag!G19*SUM(Festpreiszuschlag!$F19:$F$40),0)</f>
        <v>2.2800000000000004E-2</v>
      </c>
      <c r="C19" s="184">
        <f>IF(C$9&gt;0,Festpreiszuschlag!H19*SUM(Festpreiszuschlag!$F19:$F$40),0)</f>
        <v>0</v>
      </c>
      <c r="D19" s="184">
        <f>IF(D$9&gt;0,Festpreiszuschlag!I19*SUM(Festpreiszuschlag!$F19:$F$40),0)</f>
        <v>0</v>
      </c>
      <c r="E19" s="184">
        <f>IF(E$9&gt;0,Festpreiszuschlag!J19*SUM(Festpreiszuschlag!$F19:$F$40),0)</f>
        <v>0</v>
      </c>
      <c r="F19" s="184">
        <f>IF(F$9&gt;0,Festpreiszuschlag!K19*SUM(Festpreiszuschlag!$F19:$F$40),0)</f>
        <v>0</v>
      </c>
      <c r="G19" s="184">
        <f>IF(G$9&gt;0,Festpreiszuschlag!L19*SUM(Festpreiszuschlag!$F19:$F$40),0)</f>
        <v>0</v>
      </c>
      <c r="H19" s="184">
        <f>IF(H$9&gt;0,Festpreiszuschlag!M19*SUM(Festpreiszuschlag!$F19:$F$40),0)</f>
        <v>0</v>
      </c>
      <c r="I19" s="184"/>
      <c r="J19" s="185">
        <f>IF(J$9&gt;0,Festpreiszuschlag!G19*SUM(Festpreiszuschlag!$Q19:$Q$40),0)</f>
        <v>8.4000000000000012E-3</v>
      </c>
      <c r="K19" s="185">
        <f>IF(K$9&gt;0,Festpreiszuschlag!H19*SUM(Festpreiszuschlag!$Q19:$Q$40),0)</f>
        <v>0</v>
      </c>
      <c r="L19" s="185">
        <f>IF(L$9&gt;0,Festpreiszuschlag!I19*SUM(Festpreiszuschlag!$Q19:$Q$40),0)</f>
        <v>0</v>
      </c>
      <c r="M19" s="185">
        <f>IF(M$9&gt;0,Festpreiszuschlag!J19*SUM(Festpreiszuschlag!$Q19:$Q$40),0)</f>
        <v>0</v>
      </c>
      <c r="N19" s="185">
        <f>IF(N$9&gt;0,Festpreiszuschlag!K19*SUM(Festpreiszuschlag!$Q19:$Q$40),0)</f>
        <v>0</v>
      </c>
      <c r="O19" s="185">
        <f>IF(O$9&gt;0,Festpreiszuschlag!L19*SUM(Festpreiszuschlag!$Q19:$Q$40),0)</f>
        <v>0</v>
      </c>
      <c r="P19" s="186">
        <f>IF(P$9&gt;0,Festpreiszuschlag!M19*SUM(Festpreiszuschlag!$Q19:$Q$40),0)</f>
        <v>0</v>
      </c>
      <c r="Q19" s="185"/>
      <c r="R19" s="188">
        <f>IF(Festpreiszuschlag!$P19="v",IF(R$9&gt;0,Festpreiszuschlag!G19*SUM(Festpreiszuschlag!$S19:$S$40),0),0)</f>
        <v>0</v>
      </c>
      <c r="S19" s="188">
        <f>IF(Festpreiszuschlag!$P19="v",IF(S$9&gt;0,Festpreiszuschlag!H19*SUM(Festpreiszuschlag!$S19:$S$40),0),0)</f>
        <v>0</v>
      </c>
      <c r="T19" s="188">
        <f>IF(Festpreiszuschlag!$P19="v",IF(T$9&gt;0,Festpreiszuschlag!I19*SUM(Festpreiszuschlag!$S19:$S$40),0),0)</f>
        <v>0</v>
      </c>
      <c r="U19" s="188">
        <f>IF(Festpreiszuschlag!$P19="v",IF(U$9&gt;0,Festpreiszuschlag!J19*SUM(Festpreiszuschlag!$S19:$S$40),0),0)</f>
        <v>0</v>
      </c>
      <c r="V19" s="188">
        <f>IF(Festpreiszuschlag!$P19="v",IF(V$9&gt;0,Festpreiszuschlag!K19*SUM(Festpreiszuschlag!$S19:$S$40),0),0)</f>
        <v>0</v>
      </c>
      <c r="W19" s="188">
        <f>IF(Festpreiszuschlag!$P19="v",IF(W$9&gt;0,Festpreiszuschlag!L19*SUM(Festpreiszuschlag!$S19:$S$40),0),0)</f>
        <v>0</v>
      </c>
      <c r="X19" s="188">
        <f>IF(Festpreiszuschlag!$P19="v",IF(X$9&gt;0,Festpreiszuschlag!M19*SUM(Festpreiszuschlag!$S19:$S$40),0),0)</f>
        <v>0</v>
      </c>
    </row>
    <row r="20" spans="2:24" x14ac:dyDescent="0.25">
      <c r="B20" s="184">
        <f>IF(B$9&gt;0,Festpreiszuschlag!G20*SUM(Festpreiszuschlag!$F20:$F$40),0)</f>
        <v>0</v>
      </c>
      <c r="C20" s="184">
        <f>IF(C$9&gt;0,Festpreiszuschlag!H20*SUM(Festpreiszuschlag!$F20:$F$40),0)</f>
        <v>1.4400000000000001E-2</v>
      </c>
      <c r="D20" s="184">
        <f>IF(D$9&gt;0,Festpreiszuschlag!I20*SUM(Festpreiszuschlag!$F20:$F$40),0)</f>
        <v>0</v>
      </c>
      <c r="E20" s="184">
        <f>IF(E$9&gt;0,Festpreiszuschlag!J20*SUM(Festpreiszuschlag!$F20:$F$40),0)</f>
        <v>0</v>
      </c>
      <c r="F20" s="184">
        <f>IF(F$9&gt;0,Festpreiszuschlag!K20*SUM(Festpreiszuschlag!$F20:$F$40),0)</f>
        <v>0</v>
      </c>
      <c r="G20" s="184">
        <f>IF(G$9&gt;0,Festpreiszuschlag!L20*SUM(Festpreiszuschlag!$F20:$F$40),0)</f>
        <v>0</v>
      </c>
      <c r="H20" s="184">
        <f>IF(H$9&gt;0,Festpreiszuschlag!M20*SUM(Festpreiszuschlag!$F20:$F$40),0)</f>
        <v>0</v>
      </c>
      <c r="I20" s="184"/>
      <c r="J20" s="185">
        <f>IF(J$9&gt;0,Festpreiszuschlag!G20*SUM(Festpreiszuschlag!$Q20:$Q$40),0)</f>
        <v>0</v>
      </c>
      <c r="K20" s="185">
        <f>IF(K$9&gt;0,Festpreiszuschlag!H20*SUM(Festpreiszuschlag!$Q20:$Q$40),0)</f>
        <v>4.8000000000000004E-3</v>
      </c>
      <c r="L20" s="185">
        <f>IF(L$9&gt;0,Festpreiszuschlag!I20*SUM(Festpreiszuschlag!$Q20:$Q$40),0)</f>
        <v>0</v>
      </c>
      <c r="M20" s="185">
        <f>IF(M$9&gt;0,Festpreiszuschlag!J20*SUM(Festpreiszuschlag!$Q20:$Q$40),0)</f>
        <v>0</v>
      </c>
      <c r="N20" s="185">
        <f>IF(N$9&gt;0,Festpreiszuschlag!K20*SUM(Festpreiszuschlag!$Q20:$Q$40),0)</f>
        <v>0</v>
      </c>
      <c r="O20" s="185">
        <f>IF(O$9&gt;0,Festpreiszuschlag!L20*SUM(Festpreiszuschlag!$Q20:$Q$40),0)</f>
        <v>0</v>
      </c>
      <c r="P20" s="186">
        <f>IF(P$9&gt;0,Festpreiszuschlag!M20*SUM(Festpreiszuschlag!$Q20:$Q$40),0)</f>
        <v>0</v>
      </c>
      <c r="Q20" s="185"/>
      <c r="R20" s="188">
        <f>IF(Festpreiszuschlag!$P20="v",IF(R$9&gt;0,Festpreiszuschlag!G20*SUM(Festpreiszuschlag!$S20:$S$40),0),0)</f>
        <v>0</v>
      </c>
      <c r="S20" s="188">
        <f>IF(Festpreiszuschlag!$P20="v",IF(S$9&gt;0,Festpreiszuschlag!H20*SUM(Festpreiszuschlag!$S20:$S$40),0),0)</f>
        <v>0</v>
      </c>
      <c r="T20" s="188">
        <f>IF(Festpreiszuschlag!$P20="v",IF(T$9&gt;0,Festpreiszuschlag!I20*SUM(Festpreiszuschlag!$S20:$S$40),0),0)</f>
        <v>0</v>
      </c>
      <c r="U20" s="188">
        <f>IF(Festpreiszuschlag!$P20="v",IF(U$9&gt;0,Festpreiszuschlag!J20*SUM(Festpreiszuschlag!$S20:$S$40),0),0)</f>
        <v>0</v>
      </c>
      <c r="V20" s="188">
        <f>IF(Festpreiszuschlag!$P20="v",IF(V$9&gt;0,Festpreiszuschlag!K20*SUM(Festpreiszuschlag!$S20:$S$40),0),0)</f>
        <v>0</v>
      </c>
      <c r="W20" s="188">
        <f>IF(Festpreiszuschlag!$P20="v",IF(W$9&gt;0,Festpreiszuschlag!L20*SUM(Festpreiszuschlag!$S20:$S$40),0),0)</f>
        <v>0</v>
      </c>
      <c r="X20" s="188">
        <f>IF(Festpreiszuschlag!$P20="v",IF(X$9&gt;0,Festpreiszuschlag!M20*SUM(Festpreiszuschlag!$S20:$S$40),0),0)</f>
        <v>0</v>
      </c>
    </row>
    <row r="21" spans="2:24" x14ac:dyDescent="0.25">
      <c r="B21" s="184">
        <f>IF(B$9&gt;0,Festpreiszuschlag!G21*SUM(Festpreiszuschlag!$F21:$F$40),0)</f>
        <v>0</v>
      </c>
      <c r="C21" s="184">
        <f>IF(C$9&gt;0,Festpreiszuschlag!H21*SUM(Festpreiszuschlag!$F21:$F$40),0)</f>
        <v>0</v>
      </c>
      <c r="D21" s="184">
        <f>IF(D$9&gt;0,Festpreiszuschlag!I21*SUM(Festpreiszuschlag!$F21:$F$40),0)</f>
        <v>0</v>
      </c>
      <c r="E21" s="184">
        <f>IF(E$9&gt;0,Festpreiszuschlag!J21*SUM(Festpreiszuschlag!$F21:$F$40),0)</f>
        <v>0</v>
      </c>
      <c r="F21" s="184">
        <f>IF(F$9&gt;0,Festpreiszuschlag!K21*SUM(Festpreiszuschlag!$F21:$F$40),0)</f>
        <v>0</v>
      </c>
      <c r="G21" s="184">
        <f>IF(G$9&gt;0,Festpreiszuschlag!L21*SUM(Festpreiszuschlag!$F21:$F$40),0)</f>
        <v>0</v>
      </c>
      <c r="H21" s="184">
        <f>IF(H$9&gt;0,Festpreiszuschlag!M21*SUM(Festpreiszuschlag!$F21:$F$40),0)</f>
        <v>0</v>
      </c>
      <c r="I21" s="184"/>
      <c r="J21" s="185">
        <f>IF(J$9&gt;0,Festpreiszuschlag!G21*SUM(Festpreiszuschlag!$Q21:$Q$40),0)</f>
        <v>0</v>
      </c>
      <c r="K21" s="185">
        <f>IF(K$9&gt;0,Festpreiszuschlag!H21*SUM(Festpreiszuschlag!$Q21:$Q$40),0)</f>
        <v>0</v>
      </c>
      <c r="L21" s="185">
        <f>IF(L$9&gt;0,Festpreiszuschlag!I21*SUM(Festpreiszuschlag!$Q21:$Q$40),0)</f>
        <v>0</v>
      </c>
      <c r="M21" s="185">
        <f>IF(M$9&gt;0,Festpreiszuschlag!J21*SUM(Festpreiszuschlag!$Q21:$Q$40),0)</f>
        <v>0</v>
      </c>
      <c r="N21" s="185">
        <f>IF(N$9&gt;0,Festpreiszuschlag!K21*SUM(Festpreiszuschlag!$Q21:$Q$40),0)</f>
        <v>0</v>
      </c>
      <c r="O21" s="185">
        <f>IF(O$9&gt;0,Festpreiszuschlag!L21*SUM(Festpreiszuschlag!$Q21:$Q$40),0)</f>
        <v>0</v>
      </c>
      <c r="P21" s="186">
        <f>IF(P$9&gt;0,Festpreiszuschlag!M21*SUM(Festpreiszuschlag!$Q21:$Q$40),0)</f>
        <v>0</v>
      </c>
      <c r="Q21" s="185"/>
      <c r="R21" s="188">
        <f>IF(Festpreiszuschlag!$P21="v",IF(R$9&gt;0,Festpreiszuschlag!G21*SUM(Festpreiszuschlag!$S21:$S$40),0),0)</f>
        <v>0</v>
      </c>
      <c r="S21" s="188">
        <f>IF(Festpreiszuschlag!$P21="v",IF(S$9&gt;0,Festpreiszuschlag!H21*SUM(Festpreiszuschlag!$S21:$S$40),0),0)</f>
        <v>0</v>
      </c>
      <c r="T21" s="188">
        <f>IF(Festpreiszuschlag!$P21="v",IF(T$9&gt;0,Festpreiszuschlag!I21*SUM(Festpreiszuschlag!$S21:$S$40),0),0)</f>
        <v>0</v>
      </c>
      <c r="U21" s="188">
        <f>IF(Festpreiszuschlag!$P21="v",IF(U$9&gt;0,Festpreiszuschlag!J21*SUM(Festpreiszuschlag!$S21:$S$40),0),0)</f>
        <v>0</v>
      </c>
      <c r="V21" s="188">
        <f>IF(Festpreiszuschlag!$P21="v",IF(V$9&gt;0,Festpreiszuschlag!K21*SUM(Festpreiszuschlag!$S21:$S$40),0),0)</f>
        <v>0</v>
      </c>
      <c r="W21" s="188">
        <f>IF(Festpreiszuschlag!$P21="v",IF(W$9&gt;0,Festpreiszuschlag!L21*SUM(Festpreiszuschlag!$S21:$S$40),0),0)</f>
        <v>0</v>
      </c>
      <c r="X21" s="188">
        <f>IF(Festpreiszuschlag!$P21="v",IF(X$9&gt;0,Festpreiszuschlag!M21*SUM(Festpreiszuschlag!$S21:$S$40),0),0)</f>
        <v>0</v>
      </c>
    </row>
    <row r="22" spans="2:24" x14ac:dyDescent="0.25">
      <c r="B22" s="184">
        <f>IF(B$9&gt;0,Festpreiszuschlag!G22*SUM(Festpreiszuschlag!$F22:$F$40),0)</f>
        <v>0</v>
      </c>
      <c r="C22" s="184">
        <f>IF(C$9&gt;0,Festpreiszuschlag!H22*SUM(Festpreiszuschlag!$F22:$F$40),0)</f>
        <v>0</v>
      </c>
      <c r="D22" s="184">
        <f>IF(D$9&gt;0,Festpreiszuschlag!I22*SUM(Festpreiszuschlag!$F22:$F$40),0)</f>
        <v>0</v>
      </c>
      <c r="E22" s="184">
        <f>IF(E$9&gt;0,Festpreiszuschlag!J22*SUM(Festpreiszuschlag!$F22:$F$40),0)</f>
        <v>0</v>
      </c>
      <c r="F22" s="184">
        <f>IF(F$9&gt;0,Festpreiszuschlag!K22*SUM(Festpreiszuschlag!$F22:$F$40),0)</f>
        <v>0</v>
      </c>
      <c r="G22" s="184">
        <f>IF(G$9&gt;0,Festpreiszuschlag!L22*SUM(Festpreiszuschlag!$F22:$F$40),0)</f>
        <v>0</v>
      </c>
      <c r="H22" s="184">
        <f>IF(H$9&gt;0,Festpreiszuschlag!M22*SUM(Festpreiszuschlag!$F22:$F$40),0)</f>
        <v>0</v>
      </c>
      <c r="I22" s="184"/>
      <c r="J22" s="185">
        <f>IF(J$9&gt;0,Festpreiszuschlag!G22*SUM(Festpreiszuschlag!$Q22:$Q$40),0)</f>
        <v>0</v>
      </c>
      <c r="K22" s="185">
        <f>IF(K$9&gt;0,Festpreiszuschlag!H22*SUM(Festpreiszuschlag!$Q22:$Q$40),0)</f>
        <v>0</v>
      </c>
      <c r="L22" s="185">
        <f>IF(L$9&gt;0,Festpreiszuschlag!I22*SUM(Festpreiszuschlag!$Q22:$Q$40),0)</f>
        <v>0</v>
      </c>
      <c r="M22" s="185">
        <f>IF(M$9&gt;0,Festpreiszuschlag!J22*SUM(Festpreiszuschlag!$Q22:$Q$40),0)</f>
        <v>0</v>
      </c>
      <c r="N22" s="185">
        <f>IF(N$9&gt;0,Festpreiszuschlag!K22*SUM(Festpreiszuschlag!$Q22:$Q$40),0)</f>
        <v>0</v>
      </c>
      <c r="O22" s="185">
        <f>IF(O$9&gt;0,Festpreiszuschlag!L22*SUM(Festpreiszuschlag!$Q22:$Q$40),0)</f>
        <v>0</v>
      </c>
      <c r="P22" s="186">
        <f>IF(P$9&gt;0,Festpreiszuschlag!M22*SUM(Festpreiszuschlag!$Q22:$Q$40),0)</f>
        <v>0</v>
      </c>
      <c r="Q22" s="185"/>
      <c r="R22" s="188">
        <f>IF(Festpreiszuschlag!$P22="v",IF(R$9&gt;0,Festpreiszuschlag!G22*SUM(Festpreiszuschlag!$S22:$S$40),0),0)</f>
        <v>0</v>
      </c>
      <c r="S22" s="188">
        <f>IF(Festpreiszuschlag!$P22="v",IF(S$9&gt;0,Festpreiszuschlag!H22*SUM(Festpreiszuschlag!$S22:$S$40),0),0)</f>
        <v>0</v>
      </c>
      <c r="T22" s="188">
        <f>IF(Festpreiszuschlag!$P22="v",IF(T$9&gt;0,Festpreiszuschlag!I22*SUM(Festpreiszuschlag!$S22:$S$40),0),0)</f>
        <v>0</v>
      </c>
      <c r="U22" s="188">
        <f>IF(Festpreiszuschlag!$P22="v",IF(U$9&gt;0,Festpreiszuschlag!J22*SUM(Festpreiszuschlag!$S22:$S$40),0),0)</f>
        <v>0</v>
      </c>
      <c r="V22" s="188">
        <f>IF(Festpreiszuschlag!$P22="v",IF(V$9&gt;0,Festpreiszuschlag!K22*SUM(Festpreiszuschlag!$S22:$S$40),0),0)</f>
        <v>0</v>
      </c>
      <c r="W22" s="188">
        <f>IF(Festpreiszuschlag!$P22="v",IF(W$9&gt;0,Festpreiszuschlag!L22*SUM(Festpreiszuschlag!$S22:$S$40),0),0)</f>
        <v>0</v>
      </c>
      <c r="X22" s="188">
        <f>IF(Festpreiszuschlag!$P22="v",IF(X$9&gt;0,Festpreiszuschlag!M22*SUM(Festpreiszuschlag!$S22:$S$40),0),0)</f>
        <v>0</v>
      </c>
    </row>
    <row r="23" spans="2:24" x14ac:dyDescent="0.25">
      <c r="B23" s="184">
        <f>IF(B$9&gt;0,Festpreiszuschlag!G23*SUM(Festpreiszuschlag!$F23:$F$40),0)</f>
        <v>0</v>
      </c>
      <c r="C23" s="184">
        <f>IF(C$9&gt;0,Festpreiszuschlag!H23*SUM(Festpreiszuschlag!$F23:$F$40),0)</f>
        <v>0</v>
      </c>
      <c r="D23" s="184">
        <f>IF(D$9&gt;0,Festpreiszuschlag!I23*SUM(Festpreiszuschlag!$F23:$F$40),0)</f>
        <v>0</v>
      </c>
      <c r="E23" s="184">
        <f>IF(E$9&gt;0,Festpreiszuschlag!J23*SUM(Festpreiszuschlag!$F23:$F$40),0)</f>
        <v>0</v>
      </c>
      <c r="F23" s="184">
        <f>IF(F$9&gt;0,Festpreiszuschlag!K23*SUM(Festpreiszuschlag!$F23:$F$40),0)</f>
        <v>0</v>
      </c>
      <c r="G23" s="184">
        <f>IF(G$9&gt;0,Festpreiszuschlag!L23*SUM(Festpreiszuschlag!$F23:$F$40),0)</f>
        <v>0</v>
      </c>
      <c r="H23" s="184">
        <f>IF(H$9&gt;0,Festpreiszuschlag!M23*SUM(Festpreiszuschlag!$F23:$F$40),0)</f>
        <v>0</v>
      </c>
      <c r="I23" s="184"/>
      <c r="J23" s="185">
        <f>IF(J$9&gt;0,Festpreiszuschlag!G23*SUM(Festpreiszuschlag!$Q23:$Q$40),0)</f>
        <v>0</v>
      </c>
      <c r="K23" s="185">
        <f>IF(K$9&gt;0,Festpreiszuschlag!H23*SUM(Festpreiszuschlag!$Q23:$Q$40),0)</f>
        <v>0</v>
      </c>
      <c r="L23" s="185">
        <f>IF(L$9&gt;0,Festpreiszuschlag!I23*SUM(Festpreiszuschlag!$Q23:$Q$40),0)</f>
        <v>0</v>
      </c>
      <c r="M23" s="185">
        <f>IF(M$9&gt;0,Festpreiszuschlag!J23*SUM(Festpreiszuschlag!$Q23:$Q$40),0)</f>
        <v>0</v>
      </c>
      <c r="N23" s="185">
        <f>IF(N$9&gt;0,Festpreiszuschlag!K23*SUM(Festpreiszuschlag!$Q23:$Q$40),0)</f>
        <v>0</v>
      </c>
      <c r="O23" s="185">
        <f>IF(O$9&gt;0,Festpreiszuschlag!L23*SUM(Festpreiszuschlag!$Q23:$Q$40),0)</f>
        <v>0</v>
      </c>
      <c r="P23" s="186">
        <f>IF(P$9&gt;0,Festpreiszuschlag!M23*SUM(Festpreiszuschlag!$Q23:$Q$40),0)</f>
        <v>0</v>
      </c>
      <c r="Q23" s="185"/>
      <c r="R23" s="188">
        <f>IF(Festpreiszuschlag!$P23="v",IF(R$9&gt;0,Festpreiszuschlag!G23*SUM(Festpreiszuschlag!$S23:$S$40),0),0)</f>
        <v>0</v>
      </c>
      <c r="S23" s="188">
        <f>IF(Festpreiszuschlag!$P23="v",IF(S$9&gt;0,Festpreiszuschlag!H23*SUM(Festpreiszuschlag!$S23:$S$40),0),0)</f>
        <v>0</v>
      </c>
      <c r="T23" s="188">
        <f>IF(Festpreiszuschlag!$P23="v",IF(T$9&gt;0,Festpreiszuschlag!I23*SUM(Festpreiszuschlag!$S23:$S$40),0),0)</f>
        <v>0</v>
      </c>
      <c r="U23" s="188">
        <f>IF(Festpreiszuschlag!$P23="v",IF(U$9&gt;0,Festpreiszuschlag!J23*SUM(Festpreiszuschlag!$S23:$S$40),0),0)</f>
        <v>0</v>
      </c>
      <c r="V23" s="188">
        <f>IF(Festpreiszuschlag!$P23="v",IF(V$9&gt;0,Festpreiszuschlag!K23*SUM(Festpreiszuschlag!$S23:$S$40),0),0)</f>
        <v>0</v>
      </c>
      <c r="W23" s="188">
        <f>IF(Festpreiszuschlag!$P23="v",IF(W$9&gt;0,Festpreiszuschlag!L23*SUM(Festpreiszuschlag!$S23:$S$40),0),0)</f>
        <v>0</v>
      </c>
      <c r="X23" s="188">
        <f>IF(Festpreiszuschlag!$P23="v",IF(X$9&gt;0,Festpreiszuschlag!M23*SUM(Festpreiszuschlag!$S23:$S$40),0),0)</f>
        <v>0</v>
      </c>
    </row>
    <row r="24" spans="2:24" x14ac:dyDescent="0.25">
      <c r="B24" s="184">
        <f>IF(B$9&gt;0,Festpreiszuschlag!G24*SUM(Festpreiszuschlag!$F24:$F$40),0)</f>
        <v>0</v>
      </c>
      <c r="C24" s="184">
        <f>IF(C$9&gt;0,Festpreiszuschlag!H24*SUM(Festpreiszuschlag!$F24:$F$40),0)</f>
        <v>0</v>
      </c>
      <c r="D24" s="184">
        <f>IF(D$9&gt;0,Festpreiszuschlag!I24*SUM(Festpreiszuschlag!$F24:$F$40),0)</f>
        <v>0</v>
      </c>
      <c r="E24" s="184">
        <f>IF(E$9&gt;0,Festpreiszuschlag!J24*SUM(Festpreiszuschlag!$F24:$F$40),0)</f>
        <v>0</v>
      </c>
      <c r="F24" s="184">
        <f>IF(F$9&gt;0,Festpreiszuschlag!K24*SUM(Festpreiszuschlag!$F24:$F$40),0)</f>
        <v>0</v>
      </c>
      <c r="G24" s="184">
        <f>IF(G$9&gt;0,Festpreiszuschlag!L24*SUM(Festpreiszuschlag!$F24:$F$40),0)</f>
        <v>0</v>
      </c>
      <c r="H24" s="184">
        <f>IF(H$9&gt;0,Festpreiszuschlag!M24*SUM(Festpreiszuschlag!$F24:$F$40),0)</f>
        <v>0</v>
      </c>
      <c r="I24" s="184"/>
      <c r="J24" s="185">
        <f>IF(J$9&gt;0,Festpreiszuschlag!G24*SUM(Festpreiszuschlag!$Q24:$Q$40),0)</f>
        <v>0</v>
      </c>
      <c r="K24" s="185">
        <f>IF(K$9&gt;0,Festpreiszuschlag!H24*SUM(Festpreiszuschlag!$Q24:$Q$40),0)</f>
        <v>0</v>
      </c>
      <c r="L24" s="185">
        <f>IF(L$9&gt;0,Festpreiszuschlag!I24*SUM(Festpreiszuschlag!$Q24:$Q$40),0)</f>
        <v>0</v>
      </c>
      <c r="M24" s="185">
        <f>IF(M$9&gt;0,Festpreiszuschlag!J24*SUM(Festpreiszuschlag!$Q24:$Q$40),0)</f>
        <v>0</v>
      </c>
      <c r="N24" s="185">
        <f>IF(N$9&gt;0,Festpreiszuschlag!K24*SUM(Festpreiszuschlag!$Q24:$Q$40),0)</f>
        <v>0</v>
      </c>
      <c r="O24" s="185">
        <f>IF(O$9&gt;0,Festpreiszuschlag!L24*SUM(Festpreiszuschlag!$Q24:$Q$40),0)</f>
        <v>0</v>
      </c>
      <c r="P24" s="186">
        <f>IF(P$9&gt;0,Festpreiszuschlag!M24*SUM(Festpreiszuschlag!$Q24:$Q$40),0)</f>
        <v>0</v>
      </c>
      <c r="Q24" s="185"/>
      <c r="R24" s="188">
        <f>IF(Festpreiszuschlag!$P24="v",IF(R$9&gt;0,Festpreiszuschlag!G24*SUM(Festpreiszuschlag!$S24:$S$40),0),0)</f>
        <v>0</v>
      </c>
      <c r="S24" s="188">
        <f>IF(Festpreiszuschlag!$P24="v",IF(S$9&gt;0,Festpreiszuschlag!H24*SUM(Festpreiszuschlag!$S24:$S$40),0),0)</f>
        <v>0</v>
      </c>
      <c r="T24" s="188">
        <f>IF(Festpreiszuschlag!$P24="v",IF(T$9&gt;0,Festpreiszuschlag!I24*SUM(Festpreiszuschlag!$S24:$S$40),0),0)</f>
        <v>0</v>
      </c>
      <c r="U24" s="188">
        <f>IF(Festpreiszuschlag!$P24="v",IF(U$9&gt;0,Festpreiszuschlag!J24*SUM(Festpreiszuschlag!$S24:$S$40),0),0)</f>
        <v>0</v>
      </c>
      <c r="V24" s="188">
        <f>IF(Festpreiszuschlag!$P24="v",IF(V$9&gt;0,Festpreiszuschlag!K24*SUM(Festpreiszuschlag!$S24:$S$40),0),0)</f>
        <v>0</v>
      </c>
      <c r="W24" s="188">
        <f>IF(Festpreiszuschlag!$P24="v",IF(W$9&gt;0,Festpreiszuschlag!L24*SUM(Festpreiszuschlag!$S24:$S$40),0),0)</f>
        <v>0</v>
      </c>
      <c r="X24" s="188">
        <f>IF(Festpreiszuschlag!$P24="v",IF(X$9&gt;0,Festpreiszuschlag!M24*SUM(Festpreiszuschlag!$S24:$S$40),0),0)</f>
        <v>0</v>
      </c>
    </row>
    <row r="25" spans="2:24" x14ac:dyDescent="0.25">
      <c r="B25" s="184">
        <f>IF(B$9&gt;0,Festpreiszuschlag!G25*SUM(Festpreiszuschlag!$F25:$F$40),0)</f>
        <v>0</v>
      </c>
      <c r="C25" s="184">
        <f>IF(C$9&gt;0,Festpreiszuschlag!H25*SUM(Festpreiszuschlag!$F25:$F$40),0)</f>
        <v>0</v>
      </c>
      <c r="D25" s="184">
        <f>IF(D$9&gt;0,Festpreiszuschlag!I25*SUM(Festpreiszuschlag!$F25:$F$40),0)</f>
        <v>0</v>
      </c>
      <c r="E25" s="184">
        <f>IF(E$9&gt;0,Festpreiszuschlag!J25*SUM(Festpreiszuschlag!$F25:$F$40),0)</f>
        <v>0</v>
      </c>
      <c r="F25" s="184">
        <f>IF(F$9&gt;0,Festpreiszuschlag!K25*SUM(Festpreiszuschlag!$F25:$F$40),0)</f>
        <v>0</v>
      </c>
      <c r="G25" s="184">
        <f>IF(G$9&gt;0,Festpreiszuschlag!L25*SUM(Festpreiszuschlag!$F25:$F$40),0)</f>
        <v>0</v>
      </c>
      <c r="H25" s="184">
        <f>IF(H$9&gt;0,Festpreiszuschlag!M25*SUM(Festpreiszuschlag!$F25:$F$40),0)</f>
        <v>0</v>
      </c>
      <c r="I25" s="184"/>
      <c r="J25" s="185">
        <f>IF(J$9&gt;0,Festpreiszuschlag!G25*SUM(Festpreiszuschlag!$Q25:$Q$40),0)</f>
        <v>0</v>
      </c>
      <c r="K25" s="185">
        <f>IF(K$9&gt;0,Festpreiszuschlag!H25*SUM(Festpreiszuschlag!$Q25:$Q$40),0)</f>
        <v>0</v>
      </c>
      <c r="L25" s="185">
        <f>IF(L$9&gt;0,Festpreiszuschlag!I25*SUM(Festpreiszuschlag!$Q25:$Q$40),0)</f>
        <v>0</v>
      </c>
      <c r="M25" s="185">
        <f>IF(M$9&gt;0,Festpreiszuschlag!J25*SUM(Festpreiszuschlag!$Q25:$Q$40),0)</f>
        <v>0</v>
      </c>
      <c r="N25" s="185">
        <f>IF(N$9&gt;0,Festpreiszuschlag!K25*SUM(Festpreiszuschlag!$Q25:$Q$40),0)</f>
        <v>0</v>
      </c>
      <c r="O25" s="185">
        <f>IF(O$9&gt;0,Festpreiszuschlag!L25*SUM(Festpreiszuschlag!$Q25:$Q$40),0)</f>
        <v>0</v>
      </c>
      <c r="P25" s="186">
        <f>IF(P$9&gt;0,Festpreiszuschlag!M25*SUM(Festpreiszuschlag!$Q25:$Q$40),0)</f>
        <v>0</v>
      </c>
      <c r="Q25" s="185"/>
      <c r="R25" s="188">
        <f>IF(Festpreiszuschlag!$P25="v",IF(R$9&gt;0,Festpreiszuschlag!G25*SUM(Festpreiszuschlag!$S25:$S$40),0),0)</f>
        <v>0</v>
      </c>
      <c r="S25" s="188">
        <f>IF(Festpreiszuschlag!$P25="v",IF(S$9&gt;0,Festpreiszuschlag!H25*SUM(Festpreiszuschlag!$S25:$S$40),0),0)</f>
        <v>0</v>
      </c>
      <c r="T25" s="188">
        <f>IF(Festpreiszuschlag!$P25="v",IF(T$9&gt;0,Festpreiszuschlag!I25*SUM(Festpreiszuschlag!$S25:$S$40),0),0)</f>
        <v>0</v>
      </c>
      <c r="U25" s="188">
        <f>IF(Festpreiszuschlag!$P25="v",IF(U$9&gt;0,Festpreiszuschlag!J25*SUM(Festpreiszuschlag!$S25:$S$40),0),0)</f>
        <v>0</v>
      </c>
      <c r="V25" s="188">
        <f>IF(Festpreiszuschlag!$P25="v",IF(V$9&gt;0,Festpreiszuschlag!K25*SUM(Festpreiszuschlag!$S25:$S$40),0),0)</f>
        <v>0</v>
      </c>
      <c r="W25" s="188">
        <f>IF(Festpreiszuschlag!$P25="v",IF(W$9&gt;0,Festpreiszuschlag!L25*SUM(Festpreiszuschlag!$S25:$S$40),0),0)</f>
        <v>0</v>
      </c>
      <c r="X25" s="188">
        <f>IF(Festpreiszuschlag!$P25="v",IF(X$9&gt;0,Festpreiszuschlag!M25*SUM(Festpreiszuschlag!$S25:$S$40),0),0)</f>
        <v>0</v>
      </c>
    </row>
    <row r="26" spans="2:24" x14ac:dyDescent="0.25">
      <c r="B26" s="184">
        <f>IF(B$9&gt;0,Festpreiszuschlag!G26*SUM(Festpreiszuschlag!$F26:$F$40),0)</f>
        <v>0</v>
      </c>
      <c r="C26" s="184">
        <f>IF(C$9&gt;0,Festpreiszuschlag!H26*SUM(Festpreiszuschlag!$F26:$F$40),0)</f>
        <v>0</v>
      </c>
      <c r="D26" s="184">
        <f>IF(D$9&gt;0,Festpreiszuschlag!I26*SUM(Festpreiszuschlag!$F26:$F$40),0)</f>
        <v>0</v>
      </c>
      <c r="E26" s="184">
        <f>IF(E$9&gt;0,Festpreiszuschlag!J26*SUM(Festpreiszuschlag!$F26:$F$40),0)</f>
        <v>0</v>
      </c>
      <c r="F26" s="184">
        <f>IF(F$9&gt;0,Festpreiszuschlag!K26*SUM(Festpreiszuschlag!$F26:$F$40),0)</f>
        <v>0</v>
      </c>
      <c r="G26" s="184">
        <f>IF(G$9&gt;0,Festpreiszuschlag!L26*SUM(Festpreiszuschlag!$F26:$F$40),0)</f>
        <v>0</v>
      </c>
      <c r="H26" s="184">
        <f>IF(H$9&gt;0,Festpreiszuschlag!M26*SUM(Festpreiszuschlag!$F26:$F$40),0)</f>
        <v>0</v>
      </c>
      <c r="I26" s="184"/>
      <c r="J26" s="185">
        <f>IF(J$9&gt;0,Festpreiszuschlag!G26*SUM(Festpreiszuschlag!$Q26:$Q$40),0)</f>
        <v>0</v>
      </c>
      <c r="K26" s="185">
        <f>IF(K$9&gt;0,Festpreiszuschlag!H26*SUM(Festpreiszuschlag!$Q26:$Q$40),0)</f>
        <v>0</v>
      </c>
      <c r="L26" s="185">
        <f>IF(L$9&gt;0,Festpreiszuschlag!I26*SUM(Festpreiszuschlag!$Q26:$Q$40),0)</f>
        <v>0</v>
      </c>
      <c r="M26" s="185">
        <f>IF(M$9&gt;0,Festpreiszuschlag!J26*SUM(Festpreiszuschlag!$Q26:$Q$40),0)</f>
        <v>0</v>
      </c>
      <c r="N26" s="185">
        <f>IF(N$9&gt;0,Festpreiszuschlag!K26*SUM(Festpreiszuschlag!$Q26:$Q$40),0)</f>
        <v>0</v>
      </c>
      <c r="O26" s="185">
        <f>IF(O$9&gt;0,Festpreiszuschlag!L26*SUM(Festpreiszuschlag!$Q26:$Q$40),0)</f>
        <v>0</v>
      </c>
      <c r="P26" s="186">
        <f>IF(P$9&gt;0,Festpreiszuschlag!M26*SUM(Festpreiszuschlag!$Q26:$Q$40),0)</f>
        <v>0</v>
      </c>
      <c r="Q26" s="185"/>
      <c r="R26" s="188">
        <f>IF(Festpreiszuschlag!$P26="v",IF(R$9&gt;0,Festpreiszuschlag!G26*SUM(Festpreiszuschlag!$S26:$S$40),0),0)</f>
        <v>0</v>
      </c>
      <c r="S26" s="188">
        <f>IF(Festpreiszuschlag!$P26="v",IF(S$9&gt;0,Festpreiszuschlag!H26*SUM(Festpreiszuschlag!$S26:$S$40),0),0)</f>
        <v>0</v>
      </c>
      <c r="T26" s="188">
        <f>IF(Festpreiszuschlag!$P26="v",IF(T$9&gt;0,Festpreiszuschlag!I26*SUM(Festpreiszuschlag!$S26:$S$40),0),0)</f>
        <v>0</v>
      </c>
      <c r="U26" s="188">
        <f>IF(Festpreiszuschlag!$P26="v",IF(U$9&gt;0,Festpreiszuschlag!J26*SUM(Festpreiszuschlag!$S26:$S$40),0),0)</f>
        <v>0</v>
      </c>
      <c r="V26" s="188">
        <f>IF(Festpreiszuschlag!$P26="v",IF(V$9&gt;0,Festpreiszuschlag!K26*SUM(Festpreiszuschlag!$S26:$S$40),0),0)</f>
        <v>0</v>
      </c>
      <c r="W26" s="188">
        <f>IF(Festpreiszuschlag!$P26="v",IF(W$9&gt;0,Festpreiszuschlag!L26*SUM(Festpreiszuschlag!$S26:$S$40),0),0)</f>
        <v>0</v>
      </c>
      <c r="X26" s="188">
        <f>IF(Festpreiszuschlag!$P26="v",IF(X$9&gt;0,Festpreiszuschlag!M26*SUM(Festpreiszuschlag!$S26:$S$40),0),0)</f>
        <v>0</v>
      </c>
    </row>
    <row r="27" spans="2:24" x14ac:dyDescent="0.25">
      <c r="B27" s="184">
        <f>IF(B$9&gt;0,Festpreiszuschlag!G27*SUM(Festpreiszuschlag!$F27:$F$40),0)</f>
        <v>0</v>
      </c>
      <c r="C27" s="184">
        <f>IF(C$9&gt;0,Festpreiszuschlag!H27*SUM(Festpreiszuschlag!$F27:$F$40),0)</f>
        <v>1.7599999999999998E-2</v>
      </c>
      <c r="D27" s="184">
        <f>IF(D$9&gt;0,Festpreiszuschlag!I27*SUM(Festpreiszuschlag!$F27:$F$40),0)</f>
        <v>0</v>
      </c>
      <c r="E27" s="184">
        <f>IF(E$9&gt;0,Festpreiszuschlag!J27*SUM(Festpreiszuschlag!$F27:$F$40),0)</f>
        <v>0</v>
      </c>
      <c r="F27" s="184">
        <f>IF(F$9&gt;0,Festpreiszuschlag!K27*SUM(Festpreiszuschlag!$F27:$F$40),0)</f>
        <v>0</v>
      </c>
      <c r="G27" s="184">
        <f>IF(G$9&gt;0,Festpreiszuschlag!L27*SUM(Festpreiszuschlag!$F27:$F$40),0)</f>
        <v>0</v>
      </c>
      <c r="H27" s="184">
        <f>IF(H$9&gt;0,Festpreiszuschlag!M27*SUM(Festpreiszuschlag!$F27:$F$40),0)</f>
        <v>0</v>
      </c>
      <c r="I27" s="184"/>
      <c r="J27" s="185">
        <f>IF(J$9&gt;0,Festpreiszuschlag!G27*SUM(Festpreiszuschlag!$Q27:$Q$40),0)</f>
        <v>0</v>
      </c>
      <c r="K27" s="185">
        <f>IF(K$9&gt;0,Festpreiszuschlag!H27*SUM(Festpreiszuschlag!$Q27:$Q$40),0)</f>
        <v>0</v>
      </c>
      <c r="L27" s="185">
        <f>IF(L$9&gt;0,Festpreiszuschlag!I27*SUM(Festpreiszuschlag!$Q27:$Q$40),0)</f>
        <v>0</v>
      </c>
      <c r="M27" s="185">
        <f>IF(M$9&gt;0,Festpreiszuschlag!J27*SUM(Festpreiszuschlag!$Q27:$Q$40),0)</f>
        <v>0</v>
      </c>
      <c r="N27" s="185">
        <f>IF(N$9&gt;0,Festpreiszuschlag!K27*SUM(Festpreiszuschlag!$Q27:$Q$40),0)</f>
        <v>0</v>
      </c>
      <c r="O27" s="185">
        <f>IF(O$9&gt;0,Festpreiszuschlag!L27*SUM(Festpreiszuschlag!$Q27:$Q$40),0)</f>
        <v>0</v>
      </c>
      <c r="P27" s="186">
        <f>IF(P$9&gt;0,Festpreiszuschlag!M27*SUM(Festpreiszuschlag!$Q27:$Q$40),0)</f>
        <v>0</v>
      </c>
      <c r="Q27" s="185"/>
      <c r="R27" s="188">
        <f>IF(Festpreiszuschlag!$P27="v",IF(R$9&gt;0,Festpreiszuschlag!G27*SUM(Festpreiszuschlag!$S27:$S$40),0),0)</f>
        <v>0</v>
      </c>
      <c r="S27" s="188">
        <f>IF(Festpreiszuschlag!$P27="v",IF(S$9&gt;0,Festpreiszuschlag!H27*SUM(Festpreiszuschlag!$S27:$S$40),0),0)</f>
        <v>1.7599999999999998E-2</v>
      </c>
      <c r="T27" s="188">
        <f>IF(Festpreiszuschlag!$P27="v",IF(T$9&gt;0,Festpreiszuschlag!I27*SUM(Festpreiszuschlag!$S27:$S$40),0),0)</f>
        <v>0</v>
      </c>
      <c r="U27" s="188">
        <f>IF(Festpreiszuschlag!$P27="v",IF(U$9&gt;0,Festpreiszuschlag!J27*SUM(Festpreiszuschlag!$S27:$S$40),0),0)</f>
        <v>0</v>
      </c>
      <c r="V27" s="188">
        <f>IF(Festpreiszuschlag!$P27="v",IF(V$9&gt;0,Festpreiszuschlag!K27*SUM(Festpreiszuschlag!$S27:$S$40),0),0)</f>
        <v>0</v>
      </c>
      <c r="W27" s="188">
        <f>IF(Festpreiszuschlag!$P27="v",IF(W$9&gt;0,Festpreiszuschlag!L27*SUM(Festpreiszuschlag!$S27:$S$40),0),0)</f>
        <v>0</v>
      </c>
      <c r="X27" s="188">
        <f>IF(Festpreiszuschlag!$P27="v",IF(X$9&gt;0,Festpreiszuschlag!M27*SUM(Festpreiszuschlag!$S27:$S$40),0),0)</f>
        <v>0</v>
      </c>
    </row>
    <row r="28" spans="2:24" x14ac:dyDescent="0.25">
      <c r="B28" s="184">
        <f>IF(B$9&gt;0,Festpreiszuschlag!G28*SUM(Festpreiszuschlag!$F28:$F$40),0)</f>
        <v>0</v>
      </c>
      <c r="C28" s="184">
        <f>IF(C$9&gt;0,Festpreiszuschlag!H28*SUM(Festpreiszuschlag!$F28:$F$40),0)</f>
        <v>0</v>
      </c>
      <c r="D28" s="184">
        <f>IF(D$9&gt;0,Festpreiszuschlag!I28*SUM(Festpreiszuschlag!$F28:$F$40),0)</f>
        <v>0</v>
      </c>
      <c r="E28" s="184">
        <f>IF(E$9&gt;0,Festpreiszuschlag!J28*SUM(Festpreiszuschlag!$F28:$F$40),0)</f>
        <v>0</v>
      </c>
      <c r="F28" s="184">
        <f>IF(F$9&gt;0,Festpreiszuschlag!K28*SUM(Festpreiszuschlag!$F28:$F$40),0)</f>
        <v>0</v>
      </c>
      <c r="G28" s="184">
        <f>IF(G$9&gt;0,Festpreiszuschlag!L28*SUM(Festpreiszuschlag!$F28:$F$40),0)</f>
        <v>0</v>
      </c>
      <c r="H28" s="184">
        <f>IF(H$9&gt;0,Festpreiszuschlag!M28*SUM(Festpreiszuschlag!$F28:$F$40),0)</f>
        <v>0</v>
      </c>
      <c r="I28" s="184"/>
      <c r="J28" s="185">
        <f>IF(J$9&gt;0,Festpreiszuschlag!G28*SUM(Festpreiszuschlag!$Q28:$Q$40),0)</f>
        <v>0</v>
      </c>
      <c r="K28" s="185">
        <f>IF(K$9&gt;0,Festpreiszuschlag!H28*SUM(Festpreiszuschlag!$Q28:$Q$40),0)</f>
        <v>0</v>
      </c>
      <c r="L28" s="185">
        <f>IF(L$9&gt;0,Festpreiszuschlag!I28*SUM(Festpreiszuschlag!$Q28:$Q$40),0)</f>
        <v>0</v>
      </c>
      <c r="M28" s="185">
        <f>IF(M$9&gt;0,Festpreiszuschlag!J28*SUM(Festpreiszuschlag!$Q28:$Q$40),0)</f>
        <v>0</v>
      </c>
      <c r="N28" s="185">
        <f>IF(N$9&gt;0,Festpreiszuschlag!K28*SUM(Festpreiszuschlag!$Q28:$Q$40),0)</f>
        <v>0</v>
      </c>
      <c r="O28" s="185">
        <f>IF(O$9&gt;0,Festpreiszuschlag!L28*SUM(Festpreiszuschlag!$Q28:$Q$40),0)</f>
        <v>0</v>
      </c>
      <c r="P28" s="186">
        <f>IF(P$9&gt;0,Festpreiszuschlag!M28*SUM(Festpreiszuschlag!$Q28:$Q$40),0)</f>
        <v>0</v>
      </c>
      <c r="Q28" s="185"/>
      <c r="R28" s="188">
        <f>IF(Festpreiszuschlag!$P28="v",IF(R$9&gt;0,Festpreiszuschlag!G28*SUM(Festpreiszuschlag!$S28:$S$40),0),0)</f>
        <v>0</v>
      </c>
      <c r="S28" s="188">
        <f>IF(Festpreiszuschlag!$P28="v",IF(S$9&gt;0,Festpreiszuschlag!H28*SUM(Festpreiszuschlag!$S28:$S$40),0),0)</f>
        <v>0</v>
      </c>
      <c r="T28" s="188">
        <f>IF(Festpreiszuschlag!$P28="v",IF(T$9&gt;0,Festpreiszuschlag!I28*SUM(Festpreiszuschlag!$S28:$S$40),0),0)</f>
        <v>0</v>
      </c>
      <c r="U28" s="188">
        <f>IF(Festpreiszuschlag!$P28="v",IF(U$9&gt;0,Festpreiszuschlag!J28*SUM(Festpreiszuschlag!$S28:$S$40),0),0)</f>
        <v>0</v>
      </c>
      <c r="V28" s="188">
        <f>IF(Festpreiszuschlag!$P28="v",IF(V$9&gt;0,Festpreiszuschlag!K28*SUM(Festpreiszuschlag!$S28:$S$40),0),0)</f>
        <v>0</v>
      </c>
      <c r="W28" s="188">
        <f>IF(Festpreiszuschlag!$P28="v",IF(W$9&gt;0,Festpreiszuschlag!L28*SUM(Festpreiszuschlag!$S28:$S$40),0),0)</f>
        <v>0</v>
      </c>
      <c r="X28" s="188">
        <f>IF(Festpreiszuschlag!$P28="v",IF(X$9&gt;0,Festpreiszuschlag!M28*SUM(Festpreiszuschlag!$S28:$S$40),0),0)</f>
        <v>0</v>
      </c>
    </row>
    <row r="29" spans="2:24" x14ac:dyDescent="0.25">
      <c r="B29" s="184">
        <f>IF(B$9&gt;0,Festpreiszuschlag!G29*SUM(Festpreiszuschlag!$F29:$F$40),0)</f>
        <v>0</v>
      </c>
      <c r="C29" s="184">
        <f>IF(C$9&gt;0,Festpreiszuschlag!H29*SUM(Festpreiszuschlag!$F29:$F$40),0)</f>
        <v>0</v>
      </c>
      <c r="D29" s="184">
        <f>IF(D$9&gt;0,Festpreiszuschlag!I29*SUM(Festpreiszuschlag!$F29:$F$40),0)</f>
        <v>0</v>
      </c>
      <c r="E29" s="184">
        <f>IF(E$9&gt;0,Festpreiszuschlag!J29*SUM(Festpreiszuschlag!$F29:$F$40),0)</f>
        <v>0</v>
      </c>
      <c r="F29" s="184">
        <f>IF(F$9&gt;0,Festpreiszuschlag!K29*SUM(Festpreiszuschlag!$F29:$F$40),0)</f>
        <v>0</v>
      </c>
      <c r="G29" s="184">
        <f>IF(G$9&gt;0,Festpreiszuschlag!L29*SUM(Festpreiszuschlag!$F29:$F$40),0)</f>
        <v>0</v>
      </c>
      <c r="H29" s="184">
        <f>IF(H$9&gt;0,Festpreiszuschlag!M29*SUM(Festpreiszuschlag!$F29:$F$40),0)</f>
        <v>0</v>
      </c>
      <c r="I29" s="184"/>
      <c r="J29" s="185">
        <f>IF(J$9&gt;0,Festpreiszuschlag!G29*SUM(Festpreiszuschlag!$Q29:$Q$40),0)</f>
        <v>0</v>
      </c>
      <c r="K29" s="185">
        <f>IF(K$9&gt;0,Festpreiszuschlag!H29*SUM(Festpreiszuschlag!$Q29:$Q$40),0)</f>
        <v>0</v>
      </c>
      <c r="L29" s="185">
        <f>IF(L$9&gt;0,Festpreiszuschlag!I29*SUM(Festpreiszuschlag!$Q29:$Q$40),0)</f>
        <v>0</v>
      </c>
      <c r="M29" s="185">
        <f>IF(M$9&gt;0,Festpreiszuschlag!J29*SUM(Festpreiszuschlag!$Q29:$Q$40),0)</f>
        <v>0</v>
      </c>
      <c r="N29" s="185">
        <f>IF(N$9&gt;0,Festpreiszuschlag!K29*SUM(Festpreiszuschlag!$Q29:$Q$40),0)</f>
        <v>0</v>
      </c>
      <c r="O29" s="185">
        <f>IF(O$9&gt;0,Festpreiszuschlag!L29*SUM(Festpreiszuschlag!$Q29:$Q$40),0)</f>
        <v>0</v>
      </c>
      <c r="P29" s="186">
        <f>IF(P$9&gt;0,Festpreiszuschlag!M29*SUM(Festpreiszuschlag!$Q29:$Q$40),0)</f>
        <v>0</v>
      </c>
      <c r="Q29" s="185"/>
      <c r="R29" s="188">
        <f>IF(Festpreiszuschlag!$P29="v",IF(R$9&gt;0,Festpreiszuschlag!G29*SUM(Festpreiszuschlag!$S29:$S$40),0),0)</f>
        <v>0</v>
      </c>
      <c r="S29" s="188">
        <f>IF(Festpreiszuschlag!$P29="v",IF(S$9&gt;0,Festpreiszuschlag!H29*SUM(Festpreiszuschlag!$S29:$S$40),0),0)</f>
        <v>0</v>
      </c>
      <c r="T29" s="188">
        <f>IF(Festpreiszuschlag!$P29="v",IF(T$9&gt;0,Festpreiszuschlag!I29*SUM(Festpreiszuschlag!$S29:$S$40),0),0)</f>
        <v>0</v>
      </c>
      <c r="U29" s="188">
        <f>IF(Festpreiszuschlag!$P29="v",IF(U$9&gt;0,Festpreiszuschlag!J29*SUM(Festpreiszuschlag!$S29:$S$40),0),0)</f>
        <v>0</v>
      </c>
      <c r="V29" s="188">
        <f>IF(Festpreiszuschlag!$P29="v",IF(V$9&gt;0,Festpreiszuschlag!K29*SUM(Festpreiszuschlag!$S29:$S$40),0),0)</f>
        <v>0</v>
      </c>
      <c r="W29" s="188">
        <f>IF(Festpreiszuschlag!$P29="v",IF(W$9&gt;0,Festpreiszuschlag!L29*SUM(Festpreiszuschlag!$S29:$S$40),0),0)</f>
        <v>0</v>
      </c>
      <c r="X29" s="188">
        <f>IF(Festpreiszuschlag!$P29="v",IF(X$9&gt;0,Festpreiszuschlag!M29*SUM(Festpreiszuschlag!$S29:$S$40),0),0)</f>
        <v>0</v>
      </c>
    </row>
    <row r="30" spans="2:24" x14ac:dyDescent="0.25">
      <c r="B30" s="184">
        <f>IF(B$9&gt;0,Festpreiszuschlag!G30*SUM(Festpreiszuschlag!$F30:$F$40),0)</f>
        <v>0</v>
      </c>
      <c r="C30" s="184">
        <f>IF(C$9&gt;0,Festpreiszuschlag!H30*SUM(Festpreiszuschlag!$F30:$F$40),0)</f>
        <v>0</v>
      </c>
      <c r="D30" s="184">
        <f>IF(D$9&gt;0,Festpreiszuschlag!I30*SUM(Festpreiszuschlag!$F30:$F$40),0)</f>
        <v>0</v>
      </c>
      <c r="E30" s="184">
        <f>IF(E$9&gt;0,Festpreiszuschlag!J30*SUM(Festpreiszuschlag!$F30:$F$40),0)</f>
        <v>0</v>
      </c>
      <c r="F30" s="184">
        <f>IF(F$9&gt;0,Festpreiszuschlag!K30*SUM(Festpreiszuschlag!$F30:$F$40),0)</f>
        <v>0</v>
      </c>
      <c r="G30" s="184">
        <f>IF(G$9&gt;0,Festpreiszuschlag!L30*SUM(Festpreiszuschlag!$F30:$F$40),0)</f>
        <v>0</v>
      </c>
      <c r="H30" s="184">
        <f>IF(H$9&gt;0,Festpreiszuschlag!M30*SUM(Festpreiszuschlag!$F30:$F$40),0)</f>
        <v>0</v>
      </c>
      <c r="I30" s="184"/>
      <c r="J30" s="185">
        <f>IF(J$9&gt;0,Festpreiszuschlag!G30*SUM(Festpreiszuschlag!$Q30:$Q$40),0)</f>
        <v>0</v>
      </c>
      <c r="K30" s="185">
        <f>IF(K$9&gt;0,Festpreiszuschlag!H30*SUM(Festpreiszuschlag!$Q30:$Q$40),0)</f>
        <v>0</v>
      </c>
      <c r="L30" s="185">
        <f>IF(L$9&gt;0,Festpreiszuschlag!I30*SUM(Festpreiszuschlag!$Q30:$Q$40),0)</f>
        <v>0</v>
      </c>
      <c r="M30" s="185">
        <f>IF(M$9&gt;0,Festpreiszuschlag!J30*SUM(Festpreiszuschlag!$Q30:$Q$40),0)</f>
        <v>0</v>
      </c>
      <c r="N30" s="185">
        <f>IF(N$9&gt;0,Festpreiszuschlag!K30*SUM(Festpreiszuschlag!$Q30:$Q$40),0)</f>
        <v>0</v>
      </c>
      <c r="O30" s="185">
        <f>IF(O$9&gt;0,Festpreiszuschlag!L30*SUM(Festpreiszuschlag!$Q30:$Q$40),0)</f>
        <v>0</v>
      </c>
      <c r="P30" s="186">
        <f>IF(P$9&gt;0,Festpreiszuschlag!M30*SUM(Festpreiszuschlag!$Q30:$Q$40),0)</f>
        <v>0</v>
      </c>
      <c r="Q30" s="185"/>
      <c r="R30" s="188">
        <f>IF(Festpreiszuschlag!$P30="v",IF(R$9&gt;0,Festpreiszuschlag!G30*SUM(Festpreiszuschlag!$S30:$S$40),0),0)</f>
        <v>0</v>
      </c>
      <c r="S30" s="188">
        <f>IF(Festpreiszuschlag!$P30="v",IF(S$9&gt;0,Festpreiszuschlag!H30*SUM(Festpreiszuschlag!$S30:$S$40),0),0)</f>
        <v>0</v>
      </c>
      <c r="T30" s="188">
        <f>IF(Festpreiszuschlag!$P30="v",IF(T$9&gt;0,Festpreiszuschlag!I30*SUM(Festpreiszuschlag!$S30:$S$40),0),0)</f>
        <v>0</v>
      </c>
      <c r="U30" s="188">
        <f>IF(Festpreiszuschlag!$P30="v",IF(U$9&gt;0,Festpreiszuschlag!J30*SUM(Festpreiszuschlag!$S30:$S$40),0),0)</f>
        <v>0</v>
      </c>
      <c r="V30" s="188">
        <f>IF(Festpreiszuschlag!$P30="v",IF(V$9&gt;0,Festpreiszuschlag!K30*SUM(Festpreiszuschlag!$S30:$S$40),0),0)</f>
        <v>0</v>
      </c>
      <c r="W30" s="188">
        <f>IF(Festpreiszuschlag!$P30="v",IF(W$9&gt;0,Festpreiszuschlag!L30*SUM(Festpreiszuschlag!$S30:$S$40),0),0)</f>
        <v>0</v>
      </c>
      <c r="X30" s="188">
        <f>IF(Festpreiszuschlag!$P30="v",IF(X$9&gt;0,Festpreiszuschlag!M30*SUM(Festpreiszuschlag!$S30:$S$40),0),0)</f>
        <v>0</v>
      </c>
    </row>
    <row r="31" spans="2:24" x14ac:dyDescent="0.25">
      <c r="B31" s="184">
        <f>IF(B$9&gt;0,Festpreiszuschlag!G31*SUM(Festpreiszuschlag!$F31:$F$40),0)</f>
        <v>8.4000000000000012E-3</v>
      </c>
      <c r="C31" s="184">
        <f>IF(C$9&gt;0,Festpreiszuschlag!H31*SUM(Festpreiszuschlag!$F31:$F$40),0)</f>
        <v>0</v>
      </c>
      <c r="D31" s="184">
        <f>IF(D$9&gt;0,Festpreiszuschlag!I31*SUM(Festpreiszuschlag!$F31:$F$40),0)</f>
        <v>0</v>
      </c>
      <c r="E31" s="184">
        <f>IF(E$9&gt;0,Festpreiszuschlag!J31*SUM(Festpreiszuschlag!$F31:$F$40),0)</f>
        <v>0</v>
      </c>
      <c r="F31" s="184">
        <f>IF(F$9&gt;0,Festpreiszuschlag!K31*SUM(Festpreiszuschlag!$F31:$F$40),0)</f>
        <v>0</v>
      </c>
      <c r="G31" s="184">
        <f>IF(G$9&gt;0,Festpreiszuschlag!L31*SUM(Festpreiszuschlag!$F31:$F$40),0)</f>
        <v>0</v>
      </c>
      <c r="H31" s="184">
        <f>IF(H$9&gt;0,Festpreiszuschlag!M31*SUM(Festpreiszuschlag!$F31:$F$40),0)</f>
        <v>0</v>
      </c>
      <c r="I31" s="184"/>
      <c r="J31" s="185">
        <f>IF(J$9&gt;0,Festpreiszuschlag!G31*SUM(Festpreiszuschlag!$Q31:$Q$40),0)</f>
        <v>0</v>
      </c>
      <c r="K31" s="185">
        <f>IF(K$9&gt;0,Festpreiszuschlag!H31*SUM(Festpreiszuschlag!$Q31:$Q$40),0)</f>
        <v>0</v>
      </c>
      <c r="L31" s="185">
        <f>IF(L$9&gt;0,Festpreiszuschlag!I31*SUM(Festpreiszuschlag!$Q31:$Q$40),0)</f>
        <v>0</v>
      </c>
      <c r="M31" s="185">
        <f>IF(M$9&gt;0,Festpreiszuschlag!J31*SUM(Festpreiszuschlag!$Q31:$Q$40),0)</f>
        <v>0</v>
      </c>
      <c r="N31" s="185">
        <f>IF(N$9&gt;0,Festpreiszuschlag!K31*SUM(Festpreiszuschlag!$Q31:$Q$40),0)</f>
        <v>0</v>
      </c>
      <c r="O31" s="185">
        <f>IF(O$9&gt;0,Festpreiszuschlag!L31*SUM(Festpreiszuschlag!$Q31:$Q$40),0)</f>
        <v>0</v>
      </c>
      <c r="P31" s="186">
        <f>IF(P$9&gt;0,Festpreiszuschlag!M31*SUM(Festpreiszuschlag!$Q31:$Q$40),0)</f>
        <v>0</v>
      </c>
      <c r="Q31" s="185"/>
      <c r="R31" s="188">
        <f>IF(Festpreiszuschlag!$P31="v",IF(R$9&gt;0,Festpreiszuschlag!G31*SUM(Festpreiszuschlag!$S31:$S$40),0),0)</f>
        <v>8.4000000000000012E-3</v>
      </c>
      <c r="S31" s="188">
        <f>IF(Festpreiszuschlag!$P31="v",IF(S$9&gt;0,Festpreiszuschlag!H31*SUM(Festpreiszuschlag!$S31:$S$40),0),0)</f>
        <v>0</v>
      </c>
      <c r="T31" s="188">
        <f>IF(Festpreiszuschlag!$P31="v",IF(T$9&gt;0,Festpreiszuschlag!I31*SUM(Festpreiszuschlag!$S31:$S$40),0),0)</f>
        <v>0</v>
      </c>
      <c r="U31" s="188">
        <f>IF(Festpreiszuschlag!$P31="v",IF(U$9&gt;0,Festpreiszuschlag!J31*SUM(Festpreiszuschlag!$S31:$S$40),0),0)</f>
        <v>0</v>
      </c>
      <c r="V31" s="188">
        <f>IF(Festpreiszuschlag!$P31="v",IF(V$9&gt;0,Festpreiszuschlag!K31*SUM(Festpreiszuschlag!$S31:$S$40),0),0)</f>
        <v>0</v>
      </c>
      <c r="W31" s="188">
        <f>IF(Festpreiszuschlag!$P31="v",IF(W$9&gt;0,Festpreiszuschlag!L31*SUM(Festpreiszuschlag!$S31:$S$40),0),0)</f>
        <v>0</v>
      </c>
      <c r="X31" s="188">
        <f>IF(Festpreiszuschlag!$P31="v",IF(X$9&gt;0,Festpreiszuschlag!M31*SUM(Festpreiszuschlag!$S31:$S$40),0),0)</f>
        <v>0</v>
      </c>
    </row>
    <row r="32" spans="2:24" x14ac:dyDescent="0.25">
      <c r="B32" s="184">
        <f>IF(B$9&gt;0,Festpreiszuschlag!G32*SUM(Festpreiszuschlag!$F32:$F$40),0)</f>
        <v>0</v>
      </c>
      <c r="C32" s="184">
        <f>IF(C$9&gt;0,Festpreiszuschlag!H32*SUM(Festpreiszuschlag!$F32:$F$40),0)</f>
        <v>4.8000000000000004E-3</v>
      </c>
      <c r="D32" s="184">
        <f>IF(D$9&gt;0,Festpreiszuschlag!I32*SUM(Festpreiszuschlag!$F32:$F$40),0)</f>
        <v>0</v>
      </c>
      <c r="E32" s="184">
        <f>IF(E$9&gt;0,Festpreiszuschlag!J32*SUM(Festpreiszuschlag!$F32:$F$40),0)</f>
        <v>0</v>
      </c>
      <c r="F32" s="184">
        <f>IF(F$9&gt;0,Festpreiszuschlag!K32*SUM(Festpreiszuschlag!$F32:$F$40),0)</f>
        <v>0</v>
      </c>
      <c r="G32" s="184">
        <f>IF(G$9&gt;0,Festpreiszuschlag!L32*SUM(Festpreiszuschlag!$F32:$F$40),0)</f>
        <v>0</v>
      </c>
      <c r="H32" s="184">
        <f>IF(H$9&gt;0,Festpreiszuschlag!M32*SUM(Festpreiszuschlag!$F32:$F$40),0)</f>
        <v>0</v>
      </c>
      <c r="I32" s="184"/>
      <c r="J32" s="185">
        <f>IF(J$9&gt;0,Festpreiszuschlag!G32*SUM(Festpreiszuschlag!$Q32:$Q$40),0)</f>
        <v>0</v>
      </c>
      <c r="K32" s="185">
        <f>IF(K$9&gt;0,Festpreiszuschlag!H32*SUM(Festpreiszuschlag!$Q32:$Q$40),0)</f>
        <v>0</v>
      </c>
      <c r="L32" s="185">
        <f>IF(L$9&gt;0,Festpreiszuschlag!I32*SUM(Festpreiszuschlag!$Q32:$Q$40),0)</f>
        <v>0</v>
      </c>
      <c r="M32" s="185">
        <f>IF(M$9&gt;0,Festpreiszuschlag!J32*SUM(Festpreiszuschlag!$Q32:$Q$40),0)</f>
        <v>0</v>
      </c>
      <c r="N32" s="185">
        <f>IF(N$9&gt;0,Festpreiszuschlag!K32*SUM(Festpreiszuschlag!$Q32:$Q$40),0)</f>
        <v>0</v>
      </c>
      <c r="O32" s="185">
        <f>IF(O$9&gt;0,Festpreiszuschlag!L32*SUM(Festpreiszuschlag!$Q32:$Q$40),0)</f>
        <v>0</v>
      </c>
      <c r="P32" s="186">
        <f>IF(P$9&gt;0,Festpreiszuschlag!M32*SUM(Festpreiszuschlag!$Q32:$Q$40),0)</f>
        <v>0</v>
      </c>
      <c r="Q32" s="185"/>
      <c r="R32" s="188">
        <f>IF(Festpreiszuschlag!$P32="v",IF(R$9&gt;0,Festpreiszuschlag!G32*SUM(Festpreiszuschlag!$S32:$S$40),0),0)</f>
        <v>0</v>
      </c>
      <c r="S32" s="188">
        <f>IF(Festpreiszuschlag!$P32="v",IF(S$9&gt;0,Festpreiszuschlag!H32*SUM(Festpreiszuschlag!$S32:$S$40),0),0)</f>
        <v>4.8000000000000004E-3</v>
      </c>
      <c r="T32" s="188">
        <f>IF(Festpreiszuschlag!$P32="v",IF(T$9&gt;0,Festpreiszuschlag!I32*SUM(Festpreiszuschlag!$S32:$S$40),0),0)</f>
        <v>0</v>
      </c>
      <c r="U32" s="188">
        <f>IF(Festpreiszuschlag!$P32="v",IF(U$9&gt;0,Festpreiszuschlag!J32*SUM(Festpreiszuschlag!$S32:$S$40),0),0)</f>
        <v>0</v>
      </c>
      <c r="V32" s="188">
        <f>IF(Festpreiszuschlag!$P32="v",IF(V$9&gt;0,Festpreiszuschlag!K32*SUM(Festpreiszuschlag!$S32:$S$40),0),0)</f>
        <v>0</v>
      </c>
      <c r="W32" s="188">
        <f>IF(Festpreiszuschlag!$P32="v",IF(W$9&gt;0,Festpreiszuschlag!L32*SUM(Festpreiszuschlag!$S32:$S$40),0),0)</f>
        <v>0</v>
      </c>
      <c r="X32" s="188">
        <f>IF(Festpreiszuschlag!$P32="v",IF(X$9&gt;0,Festpreiszuschlag!M32*SUM(Festpreiszuschlag!$S32:$S$40),0),0)</f>
        <v>0</v>
      </c>
    </row>
    <row r="33" spans="2:24" x14ac:dyDescent="0.25">
      <c r="B33" s="184">
        <f>IF(B$9&gt;0,Festpreiszuschlag!G33*SUM(Festpreiszuschlag!$F33:$F$40),0)</f>
        <v>0</v>
      </c>
      <c r="C33" s="184">
        <f>IF(C$9&gt;0,Festpreiszuschlag!H33*SUM(Festpreiszuschlag!$F33:$F$40),0)</f>
        <v>0</v>
      </c>
      <c r="D33" s="184">
        <f>IF(D$9&gt;0,Festpreiszuschlag!I33*SUM(Festpreiszuschlag!$F33:$F$40),0)</f>
        <v>0</v>
      </c>
      <c r="E33" s="184">
        <f>IF(E$9&gt;0,Festpreiszuschlag!J33*SUM(Festpreiszuschlag!$F33:$F$40),0)</f>
        <v>0</v>
      </c>
      <c r="F33" s="184">
        <f>IF(F$9&gt;0,Festpreiszuschlag!K33*SUM(Festpreiszuschlag!$F33:$F$40),0)</f>
        <v>0</v>
      </c>
      <c r="G33" s="184">
        <f>IF(G$9&gt;0,Festpreiszuschlag!L33*SUM(Festpreiszuschlag!$F33:$F$40),0)</f>
        <v>0</v>
      </c>
      <c r="H33" s="184">
        <f>IF(H$9&gt;0,Festpreiszuschlag!M33*SUM(Festpreiszuschlag!$F33:$F$40),0)</f>
        <v>0</v>
      </c>
      <c r="I33" s="184"/>
      <c r="J33" s="185">
        <f>IF(J$9&gt;0,Festpreiszuschlag!G33*SUM(Festpreiszuschlag!$Q33:$Q$40),0)</f>
        <v>0</v>
      </c>
      <c r="K33" s="185">
        <f>IF(K$9&gt;0,Festpreiszuschlag!H33*SUM(Festpreiszuschlag!$Q33:$Q$40),0)</f>
        <v>0</v>
      </c>
      <c r="L33" s="185">
        <f>IF(L$9&gt;0,Festpreiszuschlag!I33*SUM(Festpreiszuschlag!$Q33:$Q$40),0)</f>
        <v>0</v>
      </c>
      <c r="M33" s="185">
        <f>IF(M$9&gt;0,Festpreiszuschlag!J33*SUM(Festpreiszuschlag!$Q33:$Q$40),0)</f>
        <v>0</v>
      </c>
      <c r="N33" s="185">
        <f>IF(N$9&gt;0,Festpreiszuschlag!K33*SUM(Festpreiszuschlag!$Q33:$Q$40),0)</f>
        <v>0</v>
      </c>
      <c r="O33" s="185">
        <f>IF(O$9&gt;0,Festpreiszuschlag!L33*SUM(Festpreiszuschlag!$Q33:$Q$40),0)</f>
        <v>0</v>
      </c>
      <c r="P33" s="186">
        <f>IF(P$9&gt;0,Festpreiszuschlag!M33*SUM(Festpreiszuschlag!$Q33:$Q$40),0)</f>
        <v>0</v>
      </c>
      <c r="Q33" s="185"/>
      <c r="R33" s="188">
        <f>IF(Festpreiszuschlag!$P33="v",IF(R$9&gt;0,Festpreiszuschlag!G33*SUM(Festpreiszuschlag!$S33:$S$40),0),0)</f>
        <v>0</v>
      </c>
      <c r="S33" s="188">
        <f>IF(Festpreiszuschlag!$P33="v",IF(S$9&gt;0,Festpreiszuschlag!H33*SUM(Festpreiszuschlag!$S33:$S$40),0),0)</f>
        <v>0</v>
      </c>
      <c r="T33" s="188">
        <f>IF(Festpreiszuschlag!$P33="v",IF(T$9&gt;0,Festpreiszuschlag!I33*SUM(Festpreiszuschlag!$S33:$S$40),0),0)</f>
        <v>0</v>
      </c>
      <c r="U33" s="188">
        <f>IF(Festpreiszuschlag!$P33="v",IF(U$9&gt;0,Festpreiszuschlag!J33*SUM(Festpreiszuschlag!$S33:$S$40),0),0)</f>
        <v>0</v>
      </c>
      <c r="V33" s="188">
        <f>IF(Festpreiszuschlag!$P33="v",IF(V$9&gt;0,Festpreiszuschlag!K33*SUM(Festpreiszuschlag!$S33:$S$40),0),0)</f>
        <v>0</v>
      </c>
      <c r="W33" s="188">
        <f>IF(Festpreiszuschlag!$P33="v",IF(W$9&gt;0,Festpreiszuschlag!L33*SUM(Festpreiszuschlag!$S33:$S$40),0),0)</f>
        <v>0</v>
      </c>
      <c r="X33" s="188">
        <f>IF(Festpreiszuschlag!$P33="v",IF(X$9&gt;0,Festpreiszuschlag!M33*SUM(Festpreiszuschlag!$S33:$S$40),0),0)</f>
        <v>0</v>
      </c>
    </row>
    <row r="34" spans="2:24" x14ac:dyDescent="0.25">
      <c r="B34" s="184">
        <f>IF(B$9&gt;0,Festpreiszuschlag!G34*SUM(Festpreiszuschlag!$F34:$F$40),0)</f>
        <v>0</v>
      </c>
      <c r="C34" s="184">
        <f>IF(C$9&gt;0,Festpreiszuschlag!H34*SUM(Festpreiszuschlag!$F34:$F$40),0)</f>
        <v>0</v>
      </c>
      <c r="D34" s="184">
        <f>IF(D$9&gt;0,Festpreiszuschlag!I34*SUM(Festpreiszuschlag!$F34:$F$40),0)</f>
        <v>0</v>
      </c>
      <c r="E34" s="184">
        <f>IF(E$9&gt;0,Festpreiszuschlag!J34*SUM(Festpreiszuschlag!$F34:$F$40),0)</f>
        <v>0</v>
      </c>
      <c r="F34" s="184">
        <f>IF(F$9&gt;0,Festpreiszuschlag!K34*SUM(Festpreiszuschlag!$F34:$F$40),0)</f>
        <v>0</v>
      </c>
      <c r="G34" s="184">
        <f>IF(G$9&gt;0,Festpreiszuschlag!L34*SUM(Festpreiszuschlag!$F34:$F$40),0)</f>
        <v>0</v>
      </c>
      <c r="H34" s="184">
        <f>IF(H$9&gt;0,Festpreiszuschlag!M34*SUM(Festpreiszuschlag!$F34:$F$40),0)</f>
        <v>0</v>
      </c>
      <c r="I34" s="184"/>
      <c r="J34" s="185">
        <f>IF(J$9&gt;0,Festpreiszuschlag!G34*SUM(Festpreiszuschlag!$Q34:$Q$40),0)</f>
        <v>0</v>
      </c>
      <c r="K34" s="185">
        <f>IF(K$9&gt;0,Festpreiszuschlag!H34*SUM(Festpreiszuschlag!$Q34:$Q$40),0)</f>
        <v>0</v>
      </c>
      <c r="L34" s="185">
        <f>IF(L$9&gt;0,Festpreiszuschlag!I34*SUM(Festpreiszuschlag!$Q34:$Q$40),0)</f>
        <v>0</v>
      </c>
      <c r="M34" s="185">
        <f>IF(M$9&gt;0,Festpreiszuschlag!J34*SUM(Festpreiszuschlag!$Q34:$Q$40),0)</f>
        <v>0</v>
      </c>
      <c r="N34" s="185">
        <f>IF(N$9&gt;0,Festpreiszuschlag!K34*SUM(Festpreiszuschlag!$Q34:$Q$40),0)</f>
        <v>0</v>
      </c>
      <c r="O34" s="185">
        <f>IF(O$9&gt;0,Festpreiszuschlag!L34*SUM(Festpreiszuschlag!$Q34:$Q$40),0)</f>
        <v>0</v>
      </c>
      <c r="P34" s="186">
        <f>IF(P$9&gt;0,Festpreiszuschlag!M34*SUM(Festpreiszuschlag!$Q34:$Q$40),0)</f>
        <v>0</v>
      </c>
      <c r="Q34" s="185"/>
      <c r="R34" s="188">
        <f>IF(Festpreiszuschlag!$P34="v",IF(R$9&gt;0,Festpreiszuschlag!G34*SUM(Festpreiszuschlag!$S34:$S$40),0),0)</f>
        <v>0</v>
      </c>
      <c r="S34" s="188">
        <f>IF(Festpreiszuschlag!$P34="v",IF(S$9&gt;0,Festpreiszuschlag!H34*SUM(Festpreiszuschlag!$S34:$S$40),0),0)</f>
        <v>0</v>
      </c>
      <c r="T34" s="188">
        <f>IF(Festpreiszuschlag!$P34="v",IF(T$9&gt;0,Festpreiszuschlag!I34*SUM(Festpreiszuschlag!$S34:$S$40),0),0)</f>
        <v>0</v>
      </c>
      <c r="U34" s="188">
        <f>IF(Festpreiszuschlag!$P34="v",IF(U$9&gt;0,Festpreiszuschlag!J34*SUM(Festpreiszuschlag!$S34:$S$40),0),0)</f>
        <v>0</v>
      </c>
      <c r="V34" s="188">
        <f>IF(Festpreiszuschlag!$P34="v",IF(V$9&gt;0,Festpreiszuschlag!K34*SUM(Festpreiszuschlag!$S34:$S$40),0),0)</f>
        <v>0</v>
      </c>
      <c r="W34" s="188">
        <f>IF(Festpreiszuschlag!$P34="v",IF(W$9&gt;0,Festpreiszuschlag!L34*SUM(Festpreiszuschlag!$S34:$S$40),0),0)</f>
        <v>0</v>
      </c>
      <c r="X34" s="188">
        <f>IF(Festpreiszuschlag!$P34="v",IF(X$9&gt;0,Festpreiszuschlag!M34*SUM(Festpreiszuschlag!$S34:$S$40),0),0)</f>
        <v>0</v>
      </c>
    </row>
    <row r="35" spans="2:24" x14ac:dyDescent="0.25">
      <c r="B35" s="184">
        <f>IF(B$9&gt;0,Festpreiszuschlag!G35*SUM(Festpreiszuschlag!$F35:$F$40),0)</f>
        <v>0</v>
      </c>
      <c r="C35" s="184">
        <f>IF(C$9&gt;0,Festpreiszuschlag!H35*SUM(Festpreiszuschlag!$F35:$F$40),0)</f>
        <v>0</v>
      </c>
      <c r="D35" s="184">
        <f>IF(D$9&gt;0,Festpreiszuschlag!I35*SUM(Festpreiszuschlag!$F35:$F$40),0)</f>
        <v>0</v>
      </c>
      <c r="E35" s="184">
        <f>IF(E$9&gt;0,Festpreiszuschlag!J35*SUM(Festpreiszuschlag!$F35:$F$40),0)</f>
        <v>0</v>
      </c>
      <c r="F35" s="184">
        <f>IF(F$9&gt;0,Festpreiszuschlag!K35*SUM(Festpreiszuschlag!$F35:$F$40),0)</f>
        <v>0</v>
      </c>
      <c r="G35" s="184">
        <f>IF(G$9&gt;0,Festpreiszuschlag!L35*SUM(Festpreiszuschlag!$F35:$F$40),0)</f>
        <v>0</v>
      </c>
      <c r="H35" s="184">
        <f>IF(H$9&gt;0,Festpreiszuschlag!M35*SUM(Festpreiszuschlag!$F35:$F$40),0)</f>
        <v>0</v>
      </c>
      <c r="I35" s="184"/>
      <c r="J35" s="185">
        <f>IF(J$9&gt;0,Festpreiszuschlag!G35*SUM(Festpreiszuschlag!$Q35:$Q$40),0)</f>
        <v>0</v>
      </c>
      <c r="K35" s="185">
        <f>IF(K$9&gt;0,Festpreiszuschlag!H35*SUM(Festpreiszuschlag!$Q35:$Q$40),0)</f>
        <v>0</v>
      </c>
      <c r="L35" s="185">
        <f>IF(L$9&gt;0,Festpreiszuschlag!I35*SUM(Festpreiszuschlag!$Q35:$Q$40),0)</f>
        <v>0</v>
      </c>
      <c r="M35" s="185">
        <f>IF(M$9&gt;0,Festpreiszuschlag!J35*SUM(Festpreiszuschlag!$Q35:$Q$40),0)</f>
        <v>0</v>
      </c>
      <c r="N35" s="185">
        <f>IF(N$9&gt;0,Festpreiszuschlag!K35*SUM(Festpreiszuschlag!$Q35:$Q$40),0)</f>
        <v>0</v>
      </c>
      <c r="O35" s="185">
        <f>IF(O$9&gt;0,Festpreiszuschlag!L35*SUM(Festpreiszuschlag!$Q35:$Q$40),0)</f>
        <v>0</v>
      </c>
      <c r="P35" s="186">
        <f>IF(P$9&gt;0,Festpreiszuschlag!M35*SUM(Festpreiszuschlag!$Q35:$Q$40),0)</f>
        <v>0</v>
      </c>
      <c r="Q35" s="185"/>
      <c r="R35" s="188">
        <f>IF(Festpreiszuschlag!$P35="v",IF(R$9&gt;0,Festpreiszuschlag!G35*SUM(Festpreiszuschlag!$S35:$S$40),0),0)</f>
        <v>0</v>
      </c>
      <c r="S35" s="188">
        <f>IF(Festpreiszuschlag!$P35="v",IF(S$9&gt;0,Festpreiszuschlag!H35*SUM(Festpreiszuschlag!$S35:$S$40),0),0)</f>
        <v>0</v>
      </c>
      <c r="T35" s="188">
        <f>IF(Festpreiszuschlag!$P35="v",IF(T$9&gt;0,Festpreiszuschlag!I35*SUM(Festpreiszuschlag!$S35:$S$40),0),0)</f>
        <v>0</v>
      </c>
      <c r="U35" s="188">
        <f>IF(Festpreiszuschlag!$P35="v",IF(U$9&gt;0,Festpreiszuschlag!J35*SUM(Festpreiszuschlag!$S35:$S$40),0),0)</f>
        <v>0</v>
      </c>
      <c r="V35" s="188">
        <f>IF(Festpreiszuschlag!$P35="v",IF(V$9&gt;0,Festpreiszuschlag!K35*SUM(Festpreiszuschlag!$S35:$S$40),0),0)</f>
        <v>0</v>
      </c>
      <c r="W35" s="188">
        <f>IF(Festpreiszuschlag!$P35="v",IF(W$9&gt;0,Festpreiszuschlag!L35*SUM(Festpreiszuschlag!$S35:$S$40),0),0)</f>
        <v>0</v>
      </c>
      <c r="X35" s="188">
        <f>IF(Festpreiszuschlag!$P35="v",IF(X$9&gt;0,Festpreiszuschlag!M35*SUM(Festpreiszuschlag!$S35:$S$40),0),0)</f>
        <v>0</v>
      </c>
    </row>
    <row r="36" spans="2:24" x14ac:dyDescent="0.25">
      <c r="B36" s="184">
        <f>IF(B$9&gt;0,Festpreiszuschlag!G36*SUM(Festpreiszuschlag!$F36:$F$40),0)</f>
        <v>0</v>
      </c>
      <c r="C36" s="184">
        <f>IF(C$9&gt;0,Festpreiszuschlag!H36*SUM(Festpreiszuschlag!$F36:$F$40),0)</f>
        <v>0</v>
      </c>
      <c r="D36" s="184">
        <f>IF(D$9&gt;0,Festpreiszuschlag!I36*SUM(Festpreiszuschlag!$F36:$F$40),0)</f>
        <v>0</v>
      </c>
      <c r="E36" s="184">
        <f>IF(E$9&gt;0,Festpreiszuschlag!J36*SUM(Festpreiszuschlag!$F36:$F$40),0)</f>
        <v>0</v>
      </c>
      <c r="F36" s="184">
        <f>IF(F$9&gt;0,Festpreiszuschlag!K36*SUM(Festpreiszuschlag!$F36:$F$40),0)</f>
        <v>0</v>
      </c>
      <c r="G36" s="184">
        <f>IF(G$9&gt;0,Festpreiszuschlag!L36*SUM(Festpreiszuschlag!$F36:$F$40),0)</f>
        <v>0</v>
      </c>
      <c r="H36" s="184">
        <f>IF(H$9&gt;0,Festpreiszuschlag!M36*SUM(Festpreiszuschlag!$F36:$F$40),0)</f>
        <v>0</v>
      </c>
      <c r="I36" s="184"/>
      <c r="J36" s="185">
        <f>IF(J$9&gt;0,Festpreiszuschlag!G36*SUM(Festpreiszuschlag!$Q36:$Q$40),0)</f>
        <v>0</v>
      </c>
      <c r="K36" s="185">
        <f>IF(K$9&gt;0,Festpreiszuschlag!H36*SUM(Festpreiszuschlag!$Q36:$Q$40),0)</f>
        <v>0</v>
      </c>
      <c r="L36" s="185">
        <f>IF(L$9&gt;0,Festpreiszuschlag!I36*SUM(Festpreiszuschlag!$Q36:$Q$40),0)</f>
        <v>0</v>
      </c>
      <c r="M36" s="185">
        <f>IF(M$9&gt;0,Festpreiszuschlag!J36*SUM(Festpreiszuschlag!$Q36:$Q$40),0)</f>
        <v>0</v>
      </c>
      <c r="N36" s="185">
        <f>IF(N$9&gt;0,Festpreiszuschlag!K36*SUM(Festpreiszuschlag!$Q36:$Q$40),0)</f>
        <v>0</v>
      </c>
      <c r="O36" s="185">
        <f>IF(O$9&gt;0,Festpreiszuschlag!L36*SUM(Festpreiszuschlag!$Q36:$Q$40),0)</f>
        <v>0</v>
      </c>
      <c r="P36" s="186">
        <f>IF(P$9&gt;0,Festpreiszuschlag!M36*SUM(Festpreiszuschlag!$Q36:$Q$40),0)</f>
        <v>0</v>
      </c>
      <c r="Q36" s="185"/>
      <c r="R36" s="188">
        <f>IF(Festpreiszuschlag!$P36="v",IF(R$9&gt;0,Festpreiszuschlag!G36*SUM(Festpreiszuschlag!$S36:$S$40),0),0)</f>
        <v>0</v>
      </c>
      <c r="S36" s="188">
        <f>IF(Festpreiszuschlag!$P36="v",IF(S$9&gt;0,Festpreiszuschlag!H36*SUM(Festpreiszuschlag!$S36:$S$40),0),0)</f>
        <v>0</v>
      </c>
      <c r="T36" s="188">
        <f>IF(Festpreiszuschlag!$P36="v",IF(T$9&gt;0,Festpreiszuschlag!I36*SUM(Festpreiszuschlag!$S36:$S$40),0),0)</f>
        <v>0</v>
      </c>
      <c r="U36" s="188">
        <f>IF(Festpreiszuschlag!$P36="v",IF(U$9&gt;0,Festpreiszuschlag!J36*SUM(Festpreiszuschlag!$S36:$S$40),0),0)</f>
        <v>0</v>
      </c>
      <c r="V36" s="188">
        <f>IF(Festpreiszuschlag!$P36="v",IF(V$9&gt;0,Festpreiszuschlag!K36*SUM(Festpreiszuschlag!$S36:$S$40),0),0)</f>
        <v>0</v>
      </c>
      <c r="W36" s="188">
        <f>IF(Festpreiszuschlag!$P36="v",IF(W$9&gt;0,Festpreiszuschlag!L36*SUM(Festpreiszuschlag!$S36:$S$40),0),0)</f>
        <v>0</v>
      </c>
      <c r="X36" s="188">
        <f>IF(Festpreiszuschlag!$P36="v",IF(X$9&gt;0,Festpreiszuschlag!M36*SUM(Festpreiszuschlag!$S36:$S$40),0),0)</f>
        <v>0</v>
      </c>
    </row>
    <row r="37" spans="2:24" x14ac:dyDescent="0.25">
      <c r="B37" s="184">
        <f>IF(B$9&gt;0,Festpreiszuschlag!G37*SUM(Festpreiszuschlag!$F37:$F$40),0)</f>
        <v>0</v>
      </c>
      <c r="C37" s="184">
        <f>IF(C$9&gt;0,Festpreiszuschlag!H37*SUM(Festpreiszuschlag!$F37:$F$40),0)</f>
        <v>0</v>
      </c>
      <c r="D37" s="184">
        <f>IF(D$9&gt;0,Festpreiszuschlag!I37*SUM(Festpreiszuschlag!$F37:$F$40),0)</f>
        <v>0</v>
      </c>
      <c r="E37" s="184">
        <f>IF(E$9&gt;0,Festpreiszuschlag!J37*SUM(Festpreiszuschlag!$F37:$F$40),0)</f>
        <v>0</v>
      </c>
      <c r="F37" s="184">
        <f>IF(F$9&gt;0,Festpreiszuschlag!K37*SUM(Festpreiszuschlag!$F37:$F$40),0)</f>
        <v>0</v>
      </c>
      <c r="G37" s="184">
        <f>IF(G$9&gt;0,Festpreiszuschlag!L37*SUM(Festpreiszuschlag!$F37:$F$40),0)</f>
        <v>0</v>
      </c>
      <c r="H37" s="184">
        <f>IF(H$9&gt;0,Festpreiszuschlag!M37*SUM(Festpreiszuschlag!$F37:$F$40),0)</f>
        <v>0</v>
      </c>
      <c r="I37" s="184"/>
      <c r="J37" s="185">
        <f>IF(J$9&gt;0,Festpreiszuschlag!G37*SUM(Festpreiszuschlag!$Q37:$Q$40),0)</f>
        <v>0</v>
      </c>
      <c r="K37" s="185">
        <f>IF(K$9&gt;0,Festpreiszuschlag!H37*SUM(Festpreiszuschlag!$Q37:$Q$40),0)</f>
        <v>0</v>
      </c>
      <c r="L37" s="185">
        <f>IF(L$9&gt;0,Festpreiszuschlag!I37*SUM(Festpreiszuschlag!$Q37:$Q$40),0)</f>
        <v>0</v>
      </c>
      <c r="M37" s="185">
        <f>IF(M$9&gt;0,Festpreiszuschlag!J37*SUM(Festpreiszuschlag!$Q37:$Q$40),0)</f>
        <v>0</v>
      </c>
      <c r="N37" s="185">
        <f>IF(N$9&gt;0,Festpreiszuschlag!K37*SUM(Festpreiszuschlag!$Q37:$Q$40),0)</f>
        <v>0</v>
      </c>
      <c r="O37" s="185">
        <f>IF(O$9&gt;0,Festpreiszuschlag!L37*SUM(Festpreiszuschlag!$Q37:$Q$40),0)</f>
        <v>0</v>
      </c>
      <c r="P37" s="186">
        <f>IF(P$9&gt;0,Festpreiszuschlag!M37*SUM(Festpreiszuschlag!$Q37:$Q$40),0)</f>
        <v>0</v>
      </c>
      <c r="Q37" s="185"/>
      <c r="R37" s="188">
        <f>IF(Festpreiszuschlag!$P37="v",IF(R$9&gt;0,Festpreiszuschlag!G37*SUM(Festpreiszuschlag!$S37:$S$40),0),0)</f>
        <v>0</v>
      </c>
      <c r="S37" s="188">
        <f>IF(Festpreiszuschlag!$P37="v",IF(S$9&gt;0,Festpreiszuschlag!H37*SUM(Festpreiszuschlag!$S37:$S$40),0),0)</f>
        <v>0</v>
      </c>
      <c r="T37" s="188">
        <f>IF(Festpreiszuschlag!$P37="v",IF(T$9&gt;0,Festpreiszuschlag!I37*SUM(Festpreiszuschlag!$S37:$S$40),0),0)</f>
        <v>0</v>
      </c>
      <c r="U37" s="188">
        <f>IF(Festpreiszuschlag!$P37="v",IF(U$9&gt;0,Festpreiszuschlag!J37*SUM(Festpreiszuschlag!$S37:$S$40),0),0)</f>
        <v>0</v>
      </c>
      <c r="V37" s="188">
        <f>IF(Festpreiszuschlag!$P37="v",IF(V$9&gt;0,Festpreiszuschlag!K37*SUM(Festpreiszuschlag!$S37:$S$40),0),0)</f>
        <v>0</v>
      </c>
      <c r="W37" s="188">
        <f>IF(Festpreiszuschlag!$P37="v",IF(W$9&gt;0,Festpreiszuschlag!L37*SUM(Festpreiszuschlag!$S37:$S$40),0),0)</f>
        <v>0</v>
      </c>
      <c r="X37" s="188">
        <f>IF(Festpreiszuschlag!$P37="v",IF(X$9&gt;0,Festpreiszuschlag!M37*SUM(Festpreiszuschlag!$S37:$S$40),0),0)</f>
        <v>0</v>
      </c>
    </row>
    <row r="38" spans="2:24" x14ac:dyDescent="0.25">
      <c r="B38" s="184">
        <f>IF(B$9&gt;0,Festpreiszuschlag!G38*SUM(Festpreiszuschlag!$F38:$F$40),0)</f>
        <v>0</v>
      </c>
      <c r="C38" s="184">
        <f>IF(C$9&gt;0,Festpreiszuschlag!H38*SUM(Festpreiszuschlag!$F38:$F$40),0)</f>
        <v>0</v>
      </c>
      <c r="D38" s="184">
        <f>IF(D$9&gt;0,Festpreiszuschlag!I38*SUM(Festpreiszuschlag!$F38:$F$40),0)</f>
        <v>0</v>
      </c>
      <c r="E38" s="184">
        <f>IF(E$9&gt;0,Festpreiszuschlag!J38*SUM(Festpreiszuschlag!$F38:$F$40),0)</f>
        <v>0</v>
      </c>
      <c r="F38" s="184">
        <f>IF(F$9&gt;0,Festpreiszuschlag!K38*SUM(Festpreiszuschlag!$F38:$F$40),0)</f>
        <v>0</v>
      </c>
      <c r="G38" s="184">
        <f>IF(G$9&gt;0,Festpreiszuschlag!L38*SUM(Festpreiszuschlag!$F38:$F$40),0)</f>
        <v>0</v>
      </c>
      <c r="H38" s="184">
        <f>IF(H$9&gt;0,Festpreiszuschlag!M38*SUM(Festpreiszuschlag!$F38:$F$40),0)</f>
        <v>0</v>
      </c>
      <c r="I38" s="184"/>
      <c r="J38" s="185">
        <f>IF(J$9&gt;0,Festpreiszuschlag!G38*SUM(Festpreiszuschlag!$Q38:$Q$40),0)</f>
        <v>0</v>
      </c>
      <c r="K38" s="185">
        <f>IF(K$9&gt;0,Festpreiszuschlag!H38*SUM(Festpreiszuschlag!$Q38:$Q$40),0)</f>
        <v>0</v>
      </c>
      <c r="L38" s="185">
        <f>IF(L$9&gt;0,Festpreiszuschlag!I38*SUM(Festpreiszuschlag!$Q38:$Q$40),0)</f>
        <v>0</v>
      </c>
      <c r="M38" s="185">
        <f>IF(M$9&gt;0,Festpreiszuschlag!J38*SUM(Festpreiszuschlag!$Q38:$Q$40),0)</f>
        <v>0</v>
      </c>
      <c r="N38" s="185">
        <f>IF(N$9&gt;0,Festpreiszuschlag!K38*SUM(Festpreiszuschlag!$Q38:$Q$40),0)</f>
        <v>0</v>
      </c>
      <c r="O38" s="185">
        <f>IF(O$9&gt;0,Festpreiszuschlag!L38*SUM(Festpreiszuschlag!$Q38:$Q$40),0)</f>
        <v>0</v>
      </c>
      <c r="P38" s="186">
        <f>IF(P$9&gt;0,Festpreiszuschlag!M38*SUM(Festpreiszuschlag!$Q38:$Q$40),0)</f>
        <v>0</v>
      </c>
      <c r="Q38" s="185"/>
      <c r="R38" s="188">
        <f>IF(Festpreiszuschlag!$P38="v",IF(R$9&gt;0,Festpreiszuschlag!G38*SUM(Festpreiszuschlag!$S38:$S$40),0),0)</f>
        <v>0</v>
      </c>
      <c r="S38" s="188">
        <f>IF(Festpreiszuschlag!$P38="v",IF(S$9&gt;0,Festpreiszuschlag!H38*SUM(Festpreiszuschlag!$S38:$S$40),0),0)</f>
        <v>0</v>
      </c>
      <c r="T38" s="188">
        <f>IF(Festpreiszuschlag!$P38="v",IF(T$9&gt;0,Festpreiszuschlag!I38*SUM(Festpreiszuschlag!$S38:$S$40),0),0)</f>
        <v>0</v>
      </c>
      <c r="U38" s="188">
        <f>IF(Festpreiszuschlag!$P38="v",IF(U$9&gt;0,Festpreiszuschlag!J38*SUM(Festpreiszuschlag!$S38:$S$40),0),0)</f>
        <v>0</v>
      </c>
      <c r="V38" s="188">
        <f>IF(Festpreiszuschlag!$P38="v",IF(V$9&gt;0,Festpreiszuschlag!K38*SUM(Festpreiszuschlag!$S38:$S$40),0),0)</f>
        <v>0</v>
      </c>
      <c r="W38" s="188">
        <f>IF(Festpreiszuschlag!$P38="v",IF(W$9&gt;0,Festpreiszuschlag!L38*SUM(Festpreiszuschlag!$S38:$S$40),0),0)</f>
        <v>0</v>
      </c>
      <c r="X38" s="188">
        <f>IF(Festpreiszuschlag!$P38="v",IF(X$9&gt;0,Festpreiszuschlag!M38*SUM(Festpreiszuschlag!$S38:$S$40),0),0)</f>
        <v>0</v>
      </c>
    </row>
    <row r="39" spans="2:24" x14ac:dyDescent="0.25">
      <c r="B39" s="184">
        <f>IF(B$9&gt;0,Festpreiszuschlag!G39*SUM(Festpreiszuschlag!$F39:$F$40),0)</f>
        <v>0</v>
      </c>
      <c r="C39" s="184">
        <f>IF(C$9&gt;0,Festpreiszuschlag!H39*SUM(Festpreiszuschlag!$F39:$F$40),0)</f>
        <v>0</v>
      </c>
      <c r="D39" s="184">
        <f>IF(D$9&gt;0,Festpreiszuschlag!I39*SUM(Festpreiszuschlag!$F39:$F$40),0)</f>
        <v>0</v>
      </c>
      <c r="E39" s="184">
        <f>IF(E$9&gt;0,Festpreiszuschlag!J39*SUM(Festpreiszuschlag!$F39:$F$40),0)</f>
        <v>0</v>
      </c>
      <c r="F39" s="184">
        <f>IF(F$9&gt;0,Festpreiszuschlag!K39*SUM(Festpreiszuschlag!$F39:$F$40),0)</f>
        <v>0</v>
      </c>
      <c r="G39" s="184">
        <f>IF(G$9&gt;0,Festpreiszuschlag!L39*SUM(Festpreiszuschlag!$F39:$F$40),0)</f>
        <v>0</v>
      </c>
      <c r="H39" s="184">
        <f>IF(H$9&gt;0,Festpreiszuschlag!M39*SUM(Festpreiszuschlag!$F39:$F$40),0)</f>
        <v>0</v>
      </c>
      <c r="I39" s="184"/>
      <c r="J39" s="185">
        <f>IF(J$9&gt;0,Festpreiszuschlag!G39*SUM(Festpreiszuschlag!$Q39:$Q$40),0)</f>
        <v>0</v>
      </c>
      <c r="K39" s="185">
        <f>IF(K$9&gt;0,Festpreiszuschlag!H39*SUM(Festpreiszuschlag!$Q39:$Q$40),0)</f>
        <v>0</v>
      </c>
      <c r="L39" s="185">
        <f>IF(L$9&gt;0,Festpreiszuschlag!I39*SUM(Festpreiszuschlag!$Q39:$Q$40),0)</f>
        <v>0</v>
      </c>
      <c r="M39" s="185">
        <f>IF(M$9&gt;0,Festpreiszuschlag!J39*SUM(Festpreiszuschlag!$Q39:$Q$40),0)</f>
        <v>0</v>
      </c>
      <c r="N39" s="185">
        <f>IF(N$9&gt;0,Festpreiszuschlag!K39*SUM(Festpreiszuschlag!$Q39:$Q$40),0)</f>
        <v>0</v>
      </c>
      <c r="O39" s="185">
        <f>IF(O$9&gt;0,Festpreiszuschlag!L39*SUM(Festpreiszuschlag!$Q39:$Q$40),0)</f>
        <v>0</v>
      </c>
      <c r="P39" s="186">
        <f>IF(P$9&gt;0,Festpreiszuschlag!M39*SUM(Festpreiszuschlag!$Q39:$Q$40),0)</f>
        <v>0</v>
      </c>
      <c r="Q39" s="185"/>
      <c r="R39" s="188">
        <f>IF(Festpreiszuschlag!$P39="v",IF(R$9&gt;0,Festpreiszuschlag!G39*SUM(Festpreiszuschlag!$S39:$S$40),0),0)</f>
        <v>0</v>
      </c>
      <c r="S39" s="188">
        <f>IF(Festpreiszuschlag!$P39="v",IF(S$9&gt;0,Festpreiszuschlag!H39*SUM(Festpreiszuschlag!$S39:$S$40),0),0)</f>
        <v>0</v>
      </c>
      <c r="T39" s="188">
        <f>IF(Festpreiszuschlag!$P39="v",IF(T$9&gt;0,Festpreiszuschlag!I39*SUM(Festpreiszuschlag!$S39:$S$40),0),0)</f>
        <v>0</v>
      </c>
      <c r="U39" s="188">
        <f>IF(Festpreiszuschlag!$P39="v",IF(U$9&gt;0,Festpreiszuschlag!J39*SUM(Festpreiszuschlag!$S39:$S$40),0),0)</f>
        <v>0</v>
      </c>
      <c r="V39" s="188">
        <f>IF(Festpreiszuschlag!$P39="v",IF(V$9&gt;0,Festpreiszuschlag!K39*SUM(Festpreiszuschlag!$S39:$S$40),0),0)</f>
        <v>0</v>
      </c>
      <c r="W39" s="188">
        <f>IF(Festpreiszuschlag!$P39="v",IF(W$9&gt;0,Festpreiszuschlag!L39*SUM(Festpreiszuschlag!$S39:$S$40),0),0)</f>
        <v>0</v>
      </c>
      <c r="X39" s="188">
        <f>IF(Festpreiszuschlag!$P39="v",IF(X$9&gt;0,Festpreiszuschlag!M39*SUM(Festpreiszuschlag!$S39:$S$40),0),0)</f>
        <v>0</v>
      </c>
    </row>
    <row r="40" spans="2:24" x14ac:dyDescent="0.25">
      <c r="B40" s="184">
        <f>IF(B$9&gt;0,Festpreiszuschlag!G40*SUM(Festpreiszuschlag!$F40:$F$40),0)</f>
        <v>0</v>
      </c>
      <c r="C40" s="184">
        <f>IF(C$9&gt;0,Festpreiszuschlag!H40*SUM(Festpreiszuschlag!$F40:$F$40),0)</f>
        <v>0</v>
      </c>
      <c r="D40" s="184">
        <f>IF(D$9&gt;0,Festpreiszuschlag!I40*SUM(Festpreiszuschlag!$F40:$F$40),0)</f>
        <v>0</v>
      </c>
      <c r="E40" s="184">
        <f>IF(E$9&gt;0,Festpreiszuschlag!J40*SUM(Festpreiszuschlag!$F40:$F$40),0)</f>
        <v>0</v>
      </c>
      <c r="F40" s="184">
        <f>IF(F$9&gt;0,Festpreiszuschlag!K40*SUM(Festpreiszuschlag!$F40:$F$40),0)</f>
        <v>0</v>
      </c>
      <c r="G40" s="184">
        <f>IF(G$9&gt;0,Festpreiszuschlag!L40*SUM(Festpreiszuschlag!$F40:$F$40),0)</f>
        <v>0</v>
      </c>
      <c r="H40" s="184">
        <f>IF(H$9&gt;0,Festpreiszuschlag!M40*SUM(Festpreiszuschlag!$F40:$F$40),0)</f>
        <v>0</v>
      </c>
      <c r="I40" s="184"/>
      <c r="J40" s="185">
        <f>IF(J$9&gt;0,Festpreiszuschlag!G40*SUM(Festpreiszuschlag!$Q40:$Q$40),0)</f>
        <v>0</v>
      </c>
      <c r="K40" s="185">
        <f>IF(K$9&gt;0,Festpreiszuschlag!H40*SUM(Festpreiszuschlag!$Q40:$Q$40),0)</f>
        <v>0</v>
      </c>
      <c r="L40" s="185">
        <f>IF(L$9&gt;0,Festpreiszuschlag!I40*SUM(Festpreiszuschlag!$Q40:$Q$40),0)</f>
        <v>0</v>
      </c>
      <c r="M40" s="185">
        <f>IF(M$9&gt;0,Festpreiszuschlag!J40*SUM(Festpreiszuschlag!$Q40:$Q$40),0)</f>
        <v>0</v>
      </c>
      <c r="N40" s="185">
        <f>IF(N$9&gt;0,Festpreiszuschlag!K40*SUM(Festpreiszuschlag!$Q40:$Q$40),0)</f>
        <v>0</v>
      </c>
      <c r="O40" s="185">
        <f>IF(O$9&gt;0,Festpreiszuschlag!L40*SUM(Festpreiszuschlag!$Q40:$Q$40),0)</f>
        <v>0</v>
      </c>
      <c r="P40" s="186">
        <f>IF(P$9&gt;0,Festpreiszuschlag!M40*SUM(Festpreiszuschlag!$Q40:$Q$40),0)</f>
        <v>0</v>
      </c>
      <c r="Q40" s="185"/>
      <c r="R40" s="188">
        <f>IF(Festpreiszuschlag!$P40="v",IF(R$9&gt;0,Festpreiszuschlag!G40*SUM(Festpreiszuschlag!$S40:$S$40),0),0)</f>
        <v>0</v>
      </c>
      <c r="S40" s="188">
        <f>IF(Festpreiszuschlag!$P40="v",IF(S$9&gt;0,Festpreiszuschlag!H40*SUM(Festpreiszuschlag!$S40:$S$40),0),0)</f>
        <v>0</v>
      </c>
      <c r="T40" s="188">
        <f>IF(Festpreiszuschlag!$P40="v",IF(T$9&gt;0,Festpreiszuschlag!I40*SUM(Festpreiszuschlag!$S40:$S$40),0),0)</f>
        <v>0</v>
      </c>
      <c r="U40" s="188">
        <f>IF(Festpreiszuschlag!$P40="v",IF(U$9&gt;0,Festpreiszuschlag!J40*SUM(Festpreiszuschlag!$S40:$S$40),0),0)</f>
        <v>0</v>
      </c>
      <c r="V40" s="188">
        <f>IF(Festpreiszuschlag!$P40="v",IF(V$9&gt;0,Festpreiszuschlag!K40*SUM(Festpreiszuschlag!$S40:$S$40),0),0)</f>
        <v>0</v>
      </c>
      <c r="W40" s="188">
        <f>IF(Festpreiszuschlag!$P40="v",IF(W$9&gt;0,Festpreiszuschlag!L40*SUM(Festpreiszuschlag!$S40:$S$40),0),0)</f>
        <v>0</v>
      </c>
      <c r="X40" s="188">
        <f>IF(Festpreiszuschlag!$P40="v",IF(X$9&gt;0,Festpreiszuschlag!M40*SUM(Festpreiszuschlag!$S40:$S$40),0),0)</f>
        <v>0</v>
      </c>
    </row>
    <row r="41" spans="2:24" x14ac:dyDescent="0.25">
      <c r="B41" s="189">
        <f t="shared" ref="B41:H41" si="0">SUM(B11:B40)</f>
        <v>3.1200000000000006E-2</v>
      </c>
      <c r="C41" s="190">
        <f t="shared" si="0"/>
        <v>0.10360000000000003</v>
      </c>
      <c r="D41" s="190">
        <f t="shared" si="0"/>
        <v>0</v>
      </c>
      <c r="E41" s="190">
        <f t="shared" si="0"/>
        <v>0</v>
      </c>
      <c r="F41" s="190">
        <f t="shared" si="0"/>
        <v>0</v>
      </c>
      <c r="G41" s="190">
        <f t="shared" si="0"/>
        <v>0</v>
      </c>
      <c r="H41" s="191">
        <f t="shared" si="0"/>
        <v>0</v>
      </c>
      <c r="I41" s="190"/>
      <c r="J41" s="192">
        <f t="shared" ref="J41:P41" si="1">SUM(J11:J40)</f>
        <v>8.4000000000000012E-3</v>
      </c>
      <c r="K41" s="193">
        <f t="shared" si="1"/>
        <v>3.7999999999999992E-2</v>
      </c>
      <c r="L41" s="193">
        <f t="shared" si="1"/>
        <v>0</v>
      </c>
      <c r="M41" s="193">
        <f t="shared" si="1"/>
        <v>0</v>
      </c>
      <c r="N41" s="193">
        <f t="shared" si="1"/>
        <v>0</v>
      </c>
      <c r="O41" s="193">
        <f t="shared" si="1"/>
        <v>0</v>
      </c>
      <c r="P41" s="194">
        <f t="shared" si="1"/>
        <v>0</v>
      </c>
      <c r="Q41" s="193"/>
      <c r="R41" s="195">
        <f t="shared" ref="R41:X41" si="2">SUM(R13:R40)</f>
        <v>8.4000000000000012E-3</v>
      </c>
      <c r="S41" s="195">
        <f t="shared" si="2"/>
        <v>2.2399999999999996E-2</v>
      </c>
      <c r="T41" s="195">
        <f t="shared" si="2"/>
        <v>0</v>
      </c>
      <c r="U41" s="195">
        <f t="shared" si="2"/>
        <v>0</v>
      </c>
      <c r="V41" s="195">
        <f t="shared" si="2"/>
        <v>0</v>
      </c>
      <c r="W41" s="195">
        <f t="shared" si="2"/>
        <v>0</v>
      </c>
      <c r="X41" s="195">
        <f t="shared" si="2"/>
        <v>0</v>
      </c>
    </row>
  </sheetData>
  <sheetProtection password="BD60" sheet="1" objects="1" scenarios="1" selectLockedCells="1" selectUnlockedCells="1"/>
  <mergeCells count="24">
    <mergeCell ref="J6:P6"/>
    <mergeCell ref="J7:J8"/>
    <mergeCell ref="K7:K8"/>
    <mergeCell ref="R6:X6"/>
    <mergeCell ref="R7:R8"/>
    <mergeCell ref="S7:S8"/>
    <mergeCell ref="T7:T8"/>
    <mergeCell ref="U7:U8"/>
    <mergeCell ref="V7:V8"/>
    <mergeCell ref="W7:W8"/>
    <mergeCell ref="X7:X8"/>
    <mergeCell ref="L7:L8"/>
    <mergeCell ref="M7:M8"/>
    <mergeCell ref="N7:N8"/>
    <mergeCell ref="O7:O8"/>
    <mergeCell ref="P7:P8"/>
    <mergeCell ref="D7:D8"/>
    <mergeCell ref="B6:H6"/>
    <mergeCell ref="E7:E8"/>
    <mergeCell ref="F7:F8"/>
    <mergeCell ref="G7:G8"/>
    <mergeCell ref="H7:H8"/>
    <mergeCell ref="B7:B8"/>
    <mergeCell ref="C7:C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Lies mich</vt:lpstr>
      <vt:lpstr>Festpreiszuschlag</vt:lpstr>
      <vt:lpstr>Berechnung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des Festpreiszuschlags</dc:title>
  <dc:creator/>
  <cp:keywords>Festpreise Festpreiszuschlag Baukalkulation ÖNORM B 2061 ÖNORM B 2111</cp:keywords>
  <cp:lastModifiedBy/>
  <dcterms:created xsi:type="dcterms:W3CDTF">2015-06-05T18:19:34Z</dcterms:created>
  <dcterms:modified xsi:type="dcterms:W3CDTF">2021-11-10T12:50:28Z</dcterms:modified>
</cp:coreProperties>
</file>