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H:\Dokumente V2\V8 Tankstellen-Garagen-Service\WKO Mustertankstelle\2024\"/>
    </mc:Choice>
  </mc:AlternateContent>
  <xr:revisionPtr revIDLastSave="0" documentId="13_ncr:1_{060C3A3F-0A37-4134-9136-C190095AAE00}" xr6:coauthVersionLast="47" xr6:coauthVersionMax="47" xr10:uidLastSave="{00000000-0000-0000-0000-000000000000}"/>
  <bookViews>
    <workbookView xWindow="-28920" yWindow="-120" windowWidth="29040" windowHeight="17520" xr2:uid="{00000000-000D-0000-FFFF-FFFF00000000}"/>
  </bookViews>
  <sheets>
    <sheet name="PK Muster 0 -24 Uhr" sheetId="6" r:id="rId1"/>
  </sheets>
  <definedNames>
    <definedName name="_xlnm.Print_Area" localSheetId="0">'PK Muster 0 -24 Uhr'!$A$1:$K$32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2" i="6" l="1"/>
  <c r="E22" i="6" s="1"/>
  <c r="J24" i="6"/>
  <c r="F24" i="6"/>
  <c r="G24" i="6" s="1"/>
  <c r="D18" i="6"/>
  <c r="E18" i="6" s="1"/>
  <c r="D17" i="6"/>
  <c r="E17" i="6" s="1"/>
  <c r="D16" i="6"/>
  <c r="E16" i="6" s="1"/>
  <c r="H14" i="6"/>
  <c r="J18" i="6" l="1"/>
  <c r="F18" i="6"/>
  <c r="E25" i="6"/>
  <c r="J22" i="6"/>
  <c r="F22" i="6"/>
  <c r="J16" i="6"/>
  <c r="F16" i="6"/>
  <c r="E19" i="6"/>
  <c r="J19" i="6" s="1"/>
  <c r="J23" i="6"/>
  <c r="F23" i="6"/>
  <c r="J17" i="6"/>
  <c r="F17" i="6"/>
  <c r="K24" i="6"/>
  <c r="D25" i="6"/>
  <c r="D19" i="6"/>
  <c r="H24" i="6"/>
  <c r="G17" i="6" l="1"/>
  <c r="H17" i="6"/>
  <c r="K17" i="6"/>
  <c r="J25" i="6"/>
  <c r="E29" i="6"/>
  <c r="G23" i="6"/>
  <c r="H23" i="6"/>
  <c r="K23" i="6"/>
  <c r="K18" i="6"/>
  <c r="G18" i="6"/>
  <c r="H18" i="6"/>
  <c r="K16" i="6"/>
  <c r="G16" i="6"/>
  <c r="F19" i="6"/>
  <c r="H16" i="6"/>
  <c r="F25" i="6"/>
  <c r="K22" i="6"/>
  <c r="G22" i="6"/>
  <c r="H22" i="6"/>
  <c r="K25" i="6" l="1"/>
  <c r="F29" i="6"/>
  <c r="G25" i="6"/>
  <c r="H25" i="6"/>
  <c r="G19" i="6"/>
  <c r="H19" i="6"/>
  <c r="K19" i="6"/>
  <c r="J29" i="6"/>
  <c r="H29" i="6" l="1"/>
  <c r="K29" i="6"/>
  <c r="G29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Strobl Karin,WKNÖ,Verkehrsfachgruppen2</author>
    <author>Helmut Marchhart</author>
  </authors>
  <commentList>
    <comment ref="F11" authorId="0" shapeId="0" xr:uid="{00000000-0006-0000-0000-000001000000}">
      <text>
        <r>
          <rPr>
            <sz val="9"/>
            <color indexed="81"/>
            <rFont val="Segoe UI"/>
            <family val="2"/>
          </rPr>
          <t>siehe Ausgangsbasis</t>
        </r>
      </text>
    </comment>
    <comment ref="G13" authorId="1" shapeId="0" xr:uid="{00000000-0006-0000-0000-000002000000}">
      <text>
        <r>
          <rPr>
            <sz val="9"/>
            <color indexed="81"/>
            <rFont val="Tahoma"/>
            <family val="2"/>
          </rPr>
          <t>Soll Anwesenheitszeit in Prozent</t>
        </r>
      </text>
    </comment>
    <comment ref="H13" authorId="1" shapeId="0" xr:uid="{00000000-0006-0000-0000-000003000000}">
      <text>
        <r>
          <rPr>
            <sz val="9"/>
            <color indexed="81"/>
            <rFont val="Tahoma"/>
            <family val="2"/>
          </rPr>
          <t xml:space="preserve">Eingabe Anwesenheitszeit in 
Prozent
</t>
        </r>
      </text>
    </comment>
    <comment ref="G14" authorId="1" shapeId="0" xr:uid="{00000000-0006-0000-0000-000004000000}">
      <text>
        <r>
          <rPr>
            <sz val="9"/>
            <color indexed="81"/>
            <rFont val="Tahoma"/>
            <family val="2"/>
          </rPr>
          <t xml:space="preserve">Soll Anwesenheitszeit in Std per Jahr
</t>
        </r>
      </text>
    </comment>
    <comment ref="H14" authorId="1" shapeId="0" xr:uid="{00000000-0006-0000-0000-000005000000}">
      <text>
        <r>
          <rPr>
            <sz val="9"/>
            <color indexed="81"/>
            <rFont val="Tahoma"/>
            <family val="2"/>
          </rPr>
          <t>Zeitliche Einsetzbarkeit von Arbeitnehmern
in Stunden</t>
        </r>
      </text>
    </comment>
    <comment ref="E23" authorId="1" shapeId="0" xr:uid="{00000000-0006-0000-0000-000006000000}">
      <text>
        <r>
          <rPr>
            <b/>
            <sz val="9"/>
            <color indexed="81"/>
            <rFont val="Tahoma"/>
            <charset val="1"/>
          </rPr>
          <t>Helmut Marchhart:</t>
        </r>
        <r>
          <rPr>
            <sz val="9"/>
            <color indexed="81"/>
            <rFont val="Tahoma"/>
            <charset val="1"/>
          </rPr>
          <t xml:space="preserve">
Unternehmeraufwand die über Normalstunden hinausgehen und vom Mitarbeiter erledigt werden müssen:
Eingabe in Stunden per Monat
Quelle Excel Sheet Zeitaufwand TS Unternehmer</t>
        </r>
      </text>
    </comment>
    <comment ref="E24" authorId="1" shapeId="0" xr:uid="{00000000-0006-0000-0000-000007000000}">
      <text>
        <r>
          <rPr>
            <b/>
            <sz val="9"/>
            <color indexed="81"/>
            <rFont val="Tahoma"/>
            <charset val="1"/>
          </rPr>
          <t>Helmut Marchhart:</t>
        </r>
        <r>
          <rPr>
            <sz val="9"/>
            <color indexed="81"/>
            <rFont val="Tahoma"/>
            <charset val="1"/>
          </rPr>
          <t xml:space="preserve">
Reinigungsaufwand die für die Sauberhaltung der TS benötigt werden
Eingabe in Stunden per Monat
Quelle: Excel Sheet Reinigungsplan TS</t>
        </r>
      </text>
    </comment>
  </commentList>
</comments>
</file>

<file path=xl/sharedStrings.xml><?xml version="1.0" encoding="utf-8"?>
<sst xmlns="http://schemas.openxmlformats.org/spreadsheetml/2006/main" count="53" uniqueCount="34">
  <si>
    <t>KASSA 1</t>
  </si>
  <si>
    <t>Mo-Fr</t>
  </si>
  <si>
    <t>Sa</t>
  </si>
  <si>
    <t>So</t>
  </si>
  <si>
    <t>BEIDIENST</t>
  </si>
  <si>
    <t>SUMME  TANKSTELLE 1</t>
  </si>
  <si>
    <t>TANKSTELLE 1</t>
  </si>
  <si>
    <t>€ p.Stunde</t>
  </si>
  <si>
    <t>€ p.Monat</t>
  </si>
  <si>
    <t>€ p.Jahr</t>
  </si>
  <si>
    <t>Mitarbeiter</t>
  </si>
  <si>
    <t>Std.per Tag</t>
  </si>
  <si>
    <t>Std.per Woche</t>
  </si>
  <si>
    <t>Std.per Monat</t>
  </si>
  <si>
    <t>Std.per Jahr</t>
  </si>
  <si>
    <t>Unternehmeraufgaben</t>
  </si>
  <si>
    <t>Reinigungsplan</t>
  </si>
  <si>
    <t>Öffnungsstunden</t>
  </si>
  <si>
    <t>0-24 Uhr</t>
  </si>
  <si>
    <t>Mo-So</t>
  </si>
  <si>
    <t>Öffnungszeiten Mo-So von 0.00 bis 24.00 Uhr</t>
  </si>
  <si>
    <t>Nicht bearbeitbares Muster</t>
  </si>
  <si>
    <t>Mustertankstelle - Personalbedarfs- und Personalkostenermittlung auf Basis Öffnungszeiten</t>
  </si>
  <si>
    <t>*</t>
  </si>
  <si>
    <t>*Ausgangsbasis:</t>
  </si>
  <si>
    <t>plus 1,50 Euro auf Kosten p.Std anwesend</t>
  </si>
  <si>
    <t>plus 3,00 Euro auf Kosten p.Std anwesend</t>
  </si>
  <si>
    <t>20 Überstunden:</t>
  </si>
  <si>
    <t xml:space="preserve">10 Überstunden: </t>
  </si>
  <si>
    <t xml:space="preserve">Fluktuationsaufschlag: </t>
  </si>
  <si>
    <t>5%-10% auf Kosten p.Std. anwesend</t>
  </si>
  <si>
    <t>Nicht -Autobahn &gt;5MioLit mit Shop, Waschanlage und SB Sauger</t>
  </si>
  <si>
    <r>
      <t xml:space="preserve">Mitarbeiter Verwendungsgruppe 2 (VG2), Kosten je Anwesenheitsstunde = € 21,86 plus 10% Fluktuationsaufschlag  = € 24,05 </t>
    </r>
    <r>
      <rPr>
        <b/>
        <sz val="10"/>
        <rFont val="Arial"/>
        <family val="2"/>
      </rPr>
      <t>einzugeben</t>
    </r>
    <r>
      <rPr>
        <sz val="10"/>
        <rFont val="Arial"/>
        <family val="2"/>
      </rPr>
      <t>:</t>
    </r>
  </si>
  <si>
    <r>
      <t xml:space="preserve">bei 10 Überstunden plus € 1,50 auf Kosten Std. anwesend = </t>
    </r>
    <r>
      <rPr>
        <b/>
        <sz val="10"/>
        <rFont val="Arial"/>
        <family val="2"/>
      </rPr>
      <t>25,55 einzugeben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</si>
</sst>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8"/>
      <name val="Arial"/>
      <family val="2"/>
    </font>
    <font>
      <sz val="9"/>
      <color indexed="81"/>
      <name val="Tahoma"/>
      <family val="2"/>
    </font>
    <font>
      <b/>
      <sz val="10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1"/>
      <color theme="1"/>
      <name val="Arial"/>
      <family val="2"/>
    </font>
    <font>
      <sz val="11"/>
      <color rgb="FFFF0000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b/>
      <sz val="11"/>
      <color theme="1"/>
      <name val="Arial"/>
      <family val="2"/>
    </font>
    <font>
      <sz val="9"/>
      <color indexed="81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7">
    <xf numFmtId="0" fontId="0" fillId="0" borderId="0" xfId="0"/>
    <xf numFmtId="0" fontId="2" fillId="0" borderId="0" xfId="0" applyFont="1"/>
    <xf numFmtId="0" fontId="4" fillId="0" borderId="1" xfId="0" applyFont="1" applyBorder="1" applyAlignment="1">
      <alignment horizontal="right"/>
    </xf>
    <xf numFmtId="0" fontId="4" fillId="3" borderId="1" xfId="0" applyFont="1" applyFill="1" applyBorder="1" applyAlignment="1">
      <alignment horizontal="right"/>
    </xf>
    <xf numFmtId="0" fontId="6" fillId="0" borderId="0" xfId="0" applyFont="1"/>
    <xf numFmtId="0" fontId="9" fillId="0" borderId="0" xfId="0" applyFont="1"/>
    <xf numFmtId="2" fontId="9" fillId="0" borderId="0" xfId="0" applyNumberFormat="1" applyFont="1"/>
    <xf numFmtId="1" fontId="9" fillId="0" borderId="0" xfId="0" applyNumberFormat="1" applyFont="1"/>
    <xf numFmtId="0" fontId="9" fillId="0" borderId="1" xfId="0" applyFont="1" applyBorder="1"/>
    <xf numFmtId="1" fontId="9" fillId="0" borderId="1" xfId="0" applyNumberFormat="1" applyFont="1" applyBorder="1"/>
    <xf numFmtId="2" fontId="9" fillId="0" borderId="1" xfId="0" applyNumberFormat="1" applyFont="1" applyBorder="1"/>
    <xf numFmtId="3" fontId="9" fillId="3" borderId="1" xfId="0" applyNumberFormat="1" applyFont="1" applyFill="1" applyBorder="1"/>
    <xf numFmtId="0" fontId="9" fillId="4" borderId="1" xfId="0" applyFont="1" applyFill="1" applyBorder="1"/>
    <xf numFmtId="0" fontId="12" fillId="4" borderId="1" xfId="0" applyFont="1" applyFill="1" applyBorder="1"/>
    <xf numFmtId="0" fontId="9" fillId="5" borderId="0" xfId="0" applyFont="1" applyFill="1"/>
    <xf numFmtId="1" fontId="9" fillId="5" borderId="0" xfId="0" applyNumberFormat="1" applyFont="1" applyFill="1"/>
    <xf numFmtId="2" fontId="9" fillId="5" borderId="0" xfId="0" applyNumberFormat="1" applyFont="1" applyFill="1"/>
    <xf numFmtId="9" fontId="4" fillId="0" borderId="1" xfId="1" applyFont="1" applyFill="1" applyBorder="1"/>
    <xf numFmtId="0" fontId="9" fillId="0" borderId="3" xfId="0" applyFont="1" applyBorder="1"/>
    <xf numFmtId="1" fontId="9" fillId="0" borderId="3" xfId="0" applyNumberFormat="1" applyFont="1" applyBorder="1"/>
    <xf numFmtId="2" fontId="9" fillId="0" borderId="3" xfId="0" applyNumberFormat="1" applyFont="1" applyBorder="1"/>
    <xf numFmtId="0" fontId="9" fillId="0" borderId="2" xfId="0" applyFont="1" applyBorder="1"/>
    <xf numFmtId="1" fontId="9" fillId="0" borderId="2" xfId="0" applyNumberFormat="1" applyFont="1" applyBorder="1"/>
    <xf numFmtId="2" fontId="9" fillId="0" borderId="2" xfId="0" applyNumberFormat="1" applyFont="1" applyBorder="1"/>
    <xf numFmtId="3" fontId="9" fillId="3" borderId="3" xfId="0" applyNumberFormat="1" applyFont="1" applyFill="1" applyBorder="1"/>
    <xf numFmtId="3" fontId="9" fillId="3" borderId="2" xfId="0" applyNumberFormat="1" applyFont="1" applyFill="1" applyBorder="1"/>
    <xf numFmtId="0" fontId="2" fillId="5" borderId="4" xfId="0" applyFont="1" applyFill="1" applyBorder="1"/>
    <xf numFmtId="0" fontId="9" fillId="5" borderId="5" xfId="0" applyFont="1" applyFill="1" applyBorder="1"/>
    <xf numFmtId="0" fontId="9" fillId="5" borderId="6" xfId="0" applyFont="1" applyFill="1" applyBorder="1"/>
    <xf numFmtId="0" fontId="3" fillId="5" borderId="7" xfId="0" applyFont="1" applyFill="1" applyBorder="1"/>
    <xf numFmtId="0" fontId="9" fillId="5" borderId="8" xfId="0" applyFont="1" applyFill="1" applyBorder="1"/>
    <xf numFmtId="0" fontId="3" fillId="0" borderId="7" xfId="0" applyFont="1" applyBorder="1"/>
    <xf numFmtId="0" fontId="9" fillId="0" borderId="8" xfId="0" applyFont="1" applyBorder="1"/>
    <xf numFmtId="2" fontId="10" fillId="0" borderId="0" xfId="0" applyNumberFormat="1" applyFont="1"/>
    <xf numFmtId="0" fontId="9" fillId="2" borderId="7" xfId="0" applyFont="1" applyFill="1" applyBorder="1"/>
    <xf numFmtId="0" fontId="9" fillId="2" borderId="0" xfId="0" applyFont="1" applyFill="1"/>
    <xf numFmtId="0" fontId="9" fillId="0" borderId="7" xfId="0" applyFont="1" applyBorder="1"/>
    <xf numFmtId="0" fontId="9" fillId="0" borderId="9" xfId="0" applyFont="1" applyBorder="1"/>
    <xf numFmtId="0" fontId="9" fillId="0" borderId="10" xfId="0" applyFont="1" applyBorder="1"/>
    <xf numFmtId="2" fontId="10" fillId="0" borderId="10" xfId="0" applyNumberFormat="1" applyFont="1" applyBorder="1"/>
    <xf numFmtId="2" fontId="9" fillId="0" borderId="10" xfId="0" applyNumberFormat="1" applyFont="1" applyBorder="1"/>
    <xf numFmtId="0" fontId="9" fillId="0" borderId="11" xfId="0" applyFont="1" applyBorder="1"/>
    <xf numFmtId="0" fontId="6" fillId="0" borderId="12" xfId="0" applyFont="1" applyBorder="1"/>
    <xf numFmtId="0" fontId="9" fillId="0" borderId="13" xfId="0" applyFont="1" applyBorder="1"/>
    <xf numFmtId="0" fontId="9" fillId="0" borderId="5" xfId="0" applyFont="1" applyBorder="1"/>
    <xf numFmtId="0" fontId="4" fillId="3" borderId="5" xfId="0" applyFont="1" applyFill="1" applyBorder="1"/>
    <xf numFmtId="2" fontId="9" fillId="0" borderId="14" xfId="0" applyNumberFormat="1" applyFont="1" applyBorder="1"/>
    <xf numFmtId="0" fontId="9" fillId="0" borderId="6" xfId="0" applyFont="1" applyBorder="1"/>
    <xf numFmtId="0" fontId="11" fillId="0" borderId="7" xfId="0" applyFont="1" applyBorder="1"/>
    <xf numFmtId="0" fontId="11" fillId="0" borderId="0" xfId="0" applyFont="1"/>
    <xf numFmtId="9" fontId="4" fillId="0" borderId="0" xfId="0" applyNumberFormat="1" applyFont="1" applyAlignment="1">
      <alignment horizontal="right"/>
    </xf>
    <xf numFmtId="1" fontId="4" fillId="0" borderId="0" xfId="0" applyNumberFormat="1" applyFont="1"/>
    <xf numFmtId="0" fontId="4" fillId="0" borderId="15" xfId="0" applyFont="1" applyBorder="1"/>
    <xf numFmtId="0" fontId="4" fillId="3" borderId="16" xfId="0" applyFont="1" applyFill="1" applyBorder="1" applyAlignment="1">
      <alignment horizontal="right"/>
    </xf>
    <xf numFmtId="17" fontId="9" fillId="5" borderId="0" xfId="0" applyNumberFormat="1" applyFont="1" applyFill="1"/>
    <xf numFmtId="3" fontId="9" fillId="3" borderId="16" xfId="0" applyNumberFormat="1" applyFont="1" applyFill="1" applyBorder="1"/>
    <xf numFmtId="3" fontId="9" fillId="3" borderId="17" xfId="0" applyNumberFormat="1" applyFont="1" applyFill="1" applyBorder="1"/>
    <xf numFmtId="3" fontId="9" fillId="3" borderId="18" xfId="0" applyNumberFormat="1" applyFont="1" applyFill="1" applyBorder="1"/>
    <xf numFmtId="2" fontId="9" fillId="0" borderId="8" xfId="0" applyNumberFormat="1" applyFont="1" applyBorder="1"/>
    <xf numFmtId="17" fontId="9" fillId="0" borderId="0" xfId="0" applyNumberFormat="1" applyFont="1"/>
    <xf numFmtId="0" fontId="6" fillId="0" borderId="9" xfId="0" applyFont="1" applyBorder="1"/>
    <xf numFmtId="3" fontId="9" fillId="3" borderId="19" xfId="0" applyNumberFormat="1" applyFont="1" applyFill="1" applyBorder="1"/>
    <xf numFmtId="3" fontId="9" fillId="3" borderId="20" xfId="0" applyNumberFormat="1" applyFont="1" applyFill="1" applyBorder="1"/>
    <xf numFmtId="0" fontId="13" fillId="5" borderId="7" xfId="0" applyFont="1" applyFill="1" applyBorder="1"/>
    <xf numFmtId="2" fontId="9" fillId="5" borderId="8" xfId="0" applyNumberFormat="1" applyFont="1" applyFill="1" applyBorder="1"/>
    <xf numFmtId="164" fontId="9" fillId="0" borderId="2" xfId="0" applyNumberFormat="1" applyFont="1" applyBorder="1"/>
    <xf numFmtId="164" fontId="9" fillId="0" borderId="3" xfId="0" applyNumberFormat="1" applyFont="1" applyBorder="1"/>
    <xf numFmtId="0" fontId="11" fillId="5" borderId="7" xfId="0" applyFont="1" applyFill="1" applyBorder="1" applyProtection="1">
      <protection locked="0"/>
    </xf>
    <xf numFmtId="0" fontId="11" fillId="5" borderId="9" xfId="0" applyFont="1" applyFill="1" applyBorder="1" applyProtection="1">
      <protection locked="0"/>
    </xf>
    <xf numFmtId="0" fontId="9" fillId="5" borderId="0" xfId="0" applyFont="1" applyFill="1" applyProtection="1">
      <protection locked="0"/>
    </xf>
    <xf numFmtId="1" fontId="9" fillId="5" borderId="0" xfId="0" applyNumberFormat="1" applyFont="1" applyFill="1" applyProtection="1">
      <protection locked="0"/>
    </xf>
    <xf numFmtId="2" fontId="9" fillId="5" borderId="0" xfId="0" applyNumberFormat="1" applyFont="1" applyFill="1" applyProtection="1">
      <protection locked="0"/>
    </xf>
    <xf numFmtId="0" fontId="9" fillId="5" borderId="8" xfId="0" applyFont="1" applyFill="1" applyBorder="1" applyProtection="1">
      <protection locked="0"/>
    </xf>
    <xf numFmtId="0" fontId="9" fillId="5" borderId="10" xfId="0" applyFont="1" applyFill="1" applyBorder="1" applyProtection="1">
      <protection locked="0"/>
    </xf>
    <xf numFmtId="1" fontId="9" fillId="5" borderId="10" xfId="0" applyNumberFormat="1" applyFont="1" applyFill="1" applyBorder="1" applyProtection="1">
      <protection locked="0"/>
    </xf>
    <xf numFmtId="2" fontId="9" fillId="5" borderId="10" xfId="0" applyNumberFormat="1" applyFont="1" applyFill="1" applyBorder="1" applyProtection="1">
      <protection locked="0"/>
    </xf>
    <xf numFmtId="0" fontId="9" fillId="5" borderId="11" xfId="0" applyFont="1" applyFill="1" applyBorder="1" applyProtection="1">
      <protection locked="0"/>
    </xf>
  </cellXfs>
  <cellStyles count="2">
    <cellStyle name="Prozent" xfId="1" builtinId="5"/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352425</xdr:colOff>
      <xdr:row>0</xdr:row>
      <xdr:rowOff>19050</xdr:rowOff>
    </xdr:from>
    <xdr:to>
      <xdr:col>11</xdr:col>
      <xdr:colOff>14858</xdr:colOff>
      <xdr:row>2</xdr:row>
      <xdr:rowOff>151814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10425" y="19050"/>
          <a:ext cx="1186433" cy="51376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L51"/>
  <sheetViews>
    <sheetView showGridLines="0" tabSelected="1" zoomScaleNormal="100" workbookViewId="0">
      <selection activeCell="F17" sqref="F17"/>
    </sheetView>
  </sheetViews>
  <sheetFormatPr baseColWidth="10" defaultRowHeight="14.25" x14ac:dyDescent="0.2"/>
  <cols>
    <col min="1" max="11" width="11.42578125" style="5"/>
    <col min="12" max="12" width="5.7109375" style="5" customWidth="1"/>
    <col min="13" max="16384" width="11.42578125" style="5"/>
  </cols>
  <sheetData>
    <row r="2" spans="1:12" ht="15.75" x14ac:dyDescent="0.25">
      <c r="A2" s="1" t="s">
        <v>22</v>
      </c>
    </row>
    <row r="3" spans="1:12" ht="15" thickBot="1" x14ac:dyDescent="0.25"/>
    <row r="4" spans="1:12" ht="15.75" x14ac:dyDescent="0.25">
      <c r="A4" s="26" t="s">
        <v>31</v>
      </c>
      <c r="B4" s="27"/>
      <c r="C4" s="27"/>
      <c r="D4" s="27"/>
      <c r="E4" s="27"/>
      <c r="F4" s="27"/>
      <c r="G4" s="27"/>
      <c r="H4" s="27"/>
      <c r="I4" s="27"/>
      <c r="J4" s="27"/>
      <c r="K4" s="28"/>
    </row>
    <row r="5" spans="1:12" ht="15" x14ac:dyDescent="0.2">
      <c r="A5" s="29" t="s">
        <v>20</v>
      </c>
      <c r="B5" s="14"/>
      <c r="C5" s="14"/>
      <c r="D5" s="14"/>
      <c r="E5" s="14"/>
      <c r="F5" s="14"/>
      <c r="G5" s="16"/>
      <c r="H5" s="16"/>
      <c r="I5" s="14"/>
      <c r="J5" s="14"/>
      <c r="K5" s="30"/>
    </row>
    <row r="6" spans="1:12" ht="15" x14ac:dyDescent="0.2">
      <c r="A6" s="31"/>
      <c r="G6" s="6"/>
      <c r="H6" s="6"/>
      <c r="K6" s="32"/>
    </row>
    <row r="7" spans="1:12" ht="15" x14ac:dyDescent="0.2">
      <c r="A7" s="31"/>
      <c r="F7" s="33" t="s">
        <v>29</v>
      </c>
      <c r="G7" s="6"/>
      <c r="H7" s="33" t="s">
        <v>30</v>
      </c>
      <c r="K7" s="32"/>
    </row>
    <row r="8" spans="1:12" x14ac:dyDescent="0.2">
      <c r="A8" s="34" t="s">
        <v>21</v>
      </c>
      <c r="B8" s="35"/>
      <c r="C8" s="35"/>
      <c r="F8" s="33" t="s">
        <v>28</v>
      </c>
      <c r="G8" s="6"/>
      <c r="H8" s="33" t="s">
        <v>25</v>
      </c>
      <c r="K8" s="32"/>
    </row>
    <row r="9" spans="1:12" x14ac:dyDescent="0.2">
      <c r="A9" s="36"/>
      <c r="F9" s="33" t="s">
        <v>27</v>
      </c>
      <c r="G9" s="6"/>
      <c r="H9" s="33" t="s">
        <v>26</v>
      </c>
      <c r="K9" s="32"/>
    </row>
    <row r="10" spans="1:12" ht="15" thickBot="1" x14ac:dyDescent="0.25">
      <c r="A10" s="37"/>
      <c r="B10" s="38"/>
      <c r="C10" s="38"/>
      <c r="D10" s="38"/>
      <c r="E10" s="38"/>
      <c r="F10" s="39"/>
      <c r="G10" s="40"/>
      <c r="H10" s="39"/>
      <c r="I10" s="38"/>
      <c r="J10" s="38"/>
      <c r="K10" s="41"/>
    </row>
    <row r="11" spans="1:12" ht="15" thickBot="1" x14ac:dyDescent="0.25">
      <c r="A11" s="42" t="s">
        <v>6</v>
      </c>
      <c r="B11" s="43"/>
      <c r="C11" s="44"/>
      <c r="D11" s="44"/>
      <c r="E11" s="45" t="s">
        <v>7</v>
      </c>
      <c r="F11" s="46">
        <v>25.55</v>
      </c>
      <c r="G11" s="44" t="s">
        <v>23</v>
      </c>
      <c r="H11" s="44"/>
      <c r="I11" s="44"/>
      <c r="J11" s="44"/>
      <c r="K11" s="47"/>
    </row>
    <row r="12" spans="1:12" x14ac:dyDescent="0.2">
      <c r="A12" s="48"/>
      <c r="K12" s="32"/>
    </row>
    <row r="13" spans="1:12" x14ac:dyDescent="0.2">
      <c r="A13" s="36"/>
      <c r="B13" s="4"/>
      <c r="C13" s="49"/>
      <c r="G13" s="50">
        <v>1</v>
      </c>
      <c r="H13" s="17">
        <v>0.8</v>
      </c>
      <c r="K13" s="32"/>
    </row>
    <row r="14" spans="1:12" x14ac:dyDescent="0.2">
      <c r="A14" s="36" t="s">
        <v>17</v>
      </c>
      <c r="G14" s="51">
        <v>2076</v>
      </c>
      <c r="H14" s="51">
        <f>G14*H13</f>
        <v>1660.8000000000002</v>
      </c>
      <c r="I14" s="7"/>
      <c r="K14" s="32"/>
      <c r="L14" s="7"/>
    </row>
    <row r="15" spans="1:12" x14ac:dyDescent="0.2">
      <c r="A15" s="52" t="s">
        <v>0</v>
      </c>
      <c r="C15" s="2" t="s">
        <v>11</v>
      </c>
      <c r="D15" s="2" t="s">
        <v>12</v>
      </c>
      <c r="E15" s="2" t="s">
        <v>13</v>
      </c>
      <c r="F15" s="2" t="s">
        <v>14</v>
      </c>
      <c r="G15" s="2" t="s">
        <v>10</v>
      </c>
      <c r="H15" s="2" t="s">
        <v>10</v>
      </c>
      <c r="I15" s="6"/>
      <c r="J15" s="3" t="s">
        <v>8</v>
      </c>
      <c r="K15" s="53" t="s">
        <v>9</v>
      </c>
      <c r="L15" s="6"/>
    </row>
    <row r="16" spans="1:12" x14ac:dyDescent="0.2">
      <c r="A16" s="36" t="s">
        <v>1</v>
      </c>
      <c r="B16" s="54" t="s">
        <v>18</v>
      </c>
      <c r="C16" s="8">
        <v>25.5</v>
      </c>
      <c r="D16" s="8">
        <f>C16*5</f>
        <v>127.5</v>
      </c>
      <c r="E16" s="9">
        <f>D16*4.32</f>
        <v>550.80000000000007</v>
      </c>
      <c r="F16" s="9">
        <f>E16*12</f>
        <v>6609.6</v>
      </c>
      <c r="G16" s="10">
        <f>F16/$G$14</f>
        <v>3.1838150289017344</v>
      </c>
      <c r="H16" s="10">
        <f>F16/$H$14</f>
        <v>3.9797687861271673</v>
      </c>
      <c r="I16" s="6"/>
      <c r="J16" s="11">
        <f t="shared" ref="J16:K19" si="0">E16*$F$11</f>
        <v>14072.940000000002</v>
      </c>
      <c r="K16" s="55">
        <f t="shared" si="0"/>
        <v>168875.28000000003</v>
      </c>
      <c r="L16" s="6"/>
    </row>
    <row r="17" spans="1:12" x14ac:dyDescent="0.2">
      <c r="A17" s="36" t="s">
        <v>2</v>
      </c>
      <c r="B17" s="54" t="s">
        <v>18</v>
      </c>
      <c r="C17" s="8">
        <v>25.5</v>
      </c>
      <c r="D17" s="8">
        <f>C17</f>
        <v>25.5</v>
      </c>
      <c r="E17" s="9">
        <f>D17*4.32</f>
        <v>110.16000000000001</v>
      </c>
      <c r="F17" s="9">
        <f>E17*12</f>
        <v>1321.92</v>
      </c>
      <c r="G17" s="10">
        <f>F17/$G$14</f>
        <v>0.63676300578034684</v>
      </c>
      <c r="H17" s="10">
        <f>F17/$H$14</f>
        <v>0.79595375722543349</v>
      </c>
      <c r="I17" s="6"/>
      <c r="J17" s="11">
        <f t="shared" si="0"/>
        <v>2814.5880000000002</v>
      </c>
      <c r="K17" s="55">
        <f t="shared" si="0"/>
        <v>33775.056000000004</v>
      </c>
      <c r="L17" s="6"/>
    </row>
    <row r="18" spans="1:12" ht="15" thickBot="1" x14ac:dyDescent="0.25">
      <c r="A18" s="36" t="s">
        <v>3</v>
      </c>
      <c r="B18" s="54" t="s">
        <v>18</v>
      </c>
      <c r="C18" s="8">
        <v>25.5</v>
      </c>
      <c r="D18" s="21">
        <f>C18</f>
        <v>25.5</v>
      </c>
      <c r="E18" s="22">
        <f>D18*4.32</f>
        <v>110.16000000000001</v>
      </c>
      <c r="F18" s="22">
        <f>E18*12</f>
        <v>1321.92</v>
      </c>
      <c r="G18" s="23">
        <f>F18/$G$14</f>
        <v>0.63676300578034684</v>
      </c>
      <c r="H18" s="23">
        <f>F18/$H$14</f>
        <v>0.79595375722543349</v>
      </c>
      <c r="I18" s="6"/>
      <c r="J18" s="25">
        <f t="shared" si="0"/>
        <v>2814.5880000000002</v>
      </c>
      <c r="K18" s="56">
        <f t="shared" si="0"/>
        <v>33775.056000000004</v>
      </c>
      <c r="L18" s="6"/>
    </row>
    <row r="19" spans="1:12" x14ac:dyDescent="0.2">
      <c r="A19" s="36"/>
      <c r="D19" s="66">
        <f>SUM(D16:D18)</f>
        <v>178.5</v>
      </c>
      <c r="E19" s="19">
        <f>SUM(E16:E18)</f>
        <v>771.12</v>
      </c>
      <c r="F19" s="19">
        <f>SUM(F16:F18)</f>
        <v>9253.44</v>
      </c>
      <c r="G19" s="20">
        <f>F19/$G$14</f>
        <v>4.4573410404624276</v>
      </c>
      <c r="H19" s="20">
        <f>F19/$H$14</f>
        <v>5.5716763005780345</v>
      </c>
      <c r="I19" s="6"/>
      <c r="J19" s="24">
        <f t="shared" si="0"/>
        <v>19702.116000000002</v>
      </c>
      <c r="K19" s="57">
        <f t="shared" si="0"/>
        <v>236425.39200000002</v>
      </c>
      <c r="L19" s="6"/>
    </row>
    <row r="20" spans="1:12" x14ac:dyDescent="0.2">
      <c r="A20" s="36"/>
      <c r="G20" s="6"/>
      <c r="H20" s="6"/>
      <c r="I20" s="6"/>
      <c r="J20" s="6"/>
      <c r="K20" s="58"/>
      <c r="L20" s="6"/>
    </row>
    <row r="21" spans="1:12" x14ac:dyDescent="0.2">
      <c r="A21" s="52" t="s">
        <v>4</v>
      </c>
      <c r="C21" s="2" t="s">
        <v>11</v>
      </c>
      <c r="D21" s="2" t="s">
        <v>12</v>
      </c>
      <c r="E21" s="2" t="s">
        <v>13</v>
      </c>
      <c r="F21" s="2" t="s">
        <v>14</v>
      </c>
      <c r="G21" s="2" t="s">
        <v>10</v>
      </c>
      <c r="H21" s="2" t="s">
        <v>10</v>
      </c>
      <c r="I21" s="6"/>
      <c r="J21" s="3" t="s">
        <v>8</v>
      </c>
      <c r="K21" s="53" t="s">
        <v>9</v>
      </c>
      <c r="L21" s="6"/>
    </row>
    <row r="22" spans="1:12" x14ac:dyDescent="0.2">
      <c r="A22" s="36" t="s">
        <v>19</v>
      </c>
      <c r="B22" s="54" t="s">
        <v>18</v>
      </c>
      <c r="C22" s="8">
        <v>24</v>
      </c>
      <c r="D22" s="8">
        <f>C22*7</f>
        <v>168</v>
      </c>
      <c r="E22" s="9">
        <f>D22*4.32</f>
        <v>725.76</v>
      </c>
      <c r="F22" s="9">
        <f>E22*12</f>
        <v>8709.119999999999</v>
      </c>
      <c r="G22" s="10">
        <f>F22/$G$14</f>
        <v>4.1951445086705199</v>
      </c>
      <c r="H22" s="10">
        <f>F22/$H$14</f>
        <v>5.243930635838149</v>
      </c>
      <c r="I22" s="6"/>
      <c r="J22" s="11">
        <f t="shared" ref="J22:K25" si="1">E22*$F$11</f>
        <v>18543.168000000001</v>
      </c>
      <c r="K22" s="55">
        <f t="shared" si="1"/>
        <v>222518.01599999997</v>
      </c>
      <c r="L22" s="6"/>
    </row>
    <row r="23" spans="1:12" x14ac:dyDescent="0.2">
      <c r="A23" s="36" t="s">
        <v>15</v>
      </c>
      <c r="B23" s="59"/>
      <c r="C23" s="12"/>
      <c r="D23" s="8"/>
      <c r="E23" s="9">
        <v>81</v>
      </c>
      <c r="F23" s="9">
        <f>E23*12</f>
        <v>972</v>
      </c>
      <c r="G23" s="10">
        <f>F23/$G$14</f>
        <v>0.46820809248554912</v>
      </c>
      <c r="H23" s="10">
        <f>F23/$H$14</f>
        <v>0.58526011560693636</v>
      </c>
      <c r="I23" s="6"/>
      <c r="J23" s="11">
        <f t="shared" si="1"/>
        <v>2069.5500000000002</v>
      </c>
      <c r="K23" s="55">
        <f t="shared" si="1"/>
        <v>24834.600000000002</v>
      </c>
      <c r="L23" s="6"/>
    </row>
    <row r="24" spans="1:12" ht="15" thickBot="1" x14ac:dyDescent="0.25">
      <c r="A24" s="36" t="s">
        <v>16</v>
      </c>
      <c r="C24" s="13"/>
      <c r="D24" s="21"/>
      <c r="E24" s="22">
        <v>103</v>
      </c>
      <c r="F24" s="22">
        <f>E24*12</f>
        <v>1236</v>
      </c>
      <c r="G24" s="23">
        <f>F24/$G$14</f>
        <v>0.59537572254335258</v>
      </c>
      <c r="H24" s="23">
        <f>F24/$H$14</f>
        <v>0.7442196531791907</v>
      </c>
      <c r="I24" s="6"/>
      <c r="J24" s="25">
        <f t="shared" si="1"/>
        <v>2631.65</v>
      </c>
      <c r="K24" s="56">
        <f t="shared" si="1"/>
        <v>31579.8</v>
      </c>
      <c r="L24" s="6"/>
    </row>
    <row r="25" spans="1:12" x14ac:dyDescent="0.2">
      <c r="A25" s="36"/>
      <c r="D25" s="18">
        <f>SUM(D22:D24)</f>
        <v>168</v>
      </c>
      <c r="E25" s="19">
        <f>SUM(E22:E24)</f>
        <v>909.76</v>
      </c>
      <c r="F25" s="19">
        <f>SUM(F22:F24)</f>
        <v>10917.119999999999</v>
      </c>
      <c r="G25" s="20">
        <f>F25/$G$14</f>
        <v>5.2587283236994216</v>
      </c>
      <c r="H25" s="20">
        <f>F25/$H$14</f>
        <v>6.5734104046242763</v>
      </c>
      <c r="I25" s="6"/>
      <c r="J25" s="24">
        <f t="shared" si="1"/>
        <v>23244.368000000002</v>
      </c>
      <c r="K25" s="57">
        <f t="shared" si="1"/>
        <v>278932.41599999997</v>
      </c>
      <c r="L25" s="6"/>
    </row>
    <row r="26" spans="1:12" x14ac:dyDescent="0.2">
      <c r="A26" s="48"/>
      <c r="G26" s="6"/>
      <c r="H26" s="6"/>
      <c r="I26" s="6"/>
      <c r="J26" s="6"/>
      <c r="K26" s="58"/>
      <c r="L26" s="6"/>
    </row>
    <row r="27" spans="1:12" x14ac:dyDescent="0.2">
      <c r="A27" s="48"/>
      <c r="G27" s="6"/>
      <c r="H27" s="6"/>
      <c r="I27" s="6"/>
      <c r="K27" s="32"/>
      <c r="L27" s="6"/>
    </row>
    <row r="28" spans="1:12" x14ac:dyDescent="0.2">
      <c r="A28" s="36"/>
      <c r="D28" s="2" t="s">
        <v>12</v>
      </c>
      <c r="E28" s="2" t="s">
        <v>13</v>
      </c>
      <c r="F28" s="2" t="s">
        <v>14</v>
      </c>
      <c r="G28" s="2" t="s">
        <v>10</v>
      </c>
      <c r="H28" s="2" t="s">
        <v>10</v>
      </c>
      <c r="J28" s="3" t="s">
        <v>8</v>
      </c>
      <c r="K28" s="53" t="s">
        <v>9</v>
      </c>
    </row>
    <row r="29" spans="1:12" ht="15" thickBot="1" x14ac:dyDescent="0.25">
      <c r="A29" s="60" t="s">
        <v>5</v>
      </c>
      <c r="B29" s="38"/>
      <c r="C29" s="38"/>
      <c r="D29" s="65">
        <v>346.5</v>
      </c>
      <c r="E29" s="22">
        <f>E25+E19</f>
        <v>1680.88</v>
      </c>
      <c r="F29" s="22">
        <f>F25+F19</f>
        <v>20170.559999999998</v>
      </c>
      <c r="G29" s="23">
        <f>F29/$G$14</f>
        <v>9.7160693641618483</v>
      </c>
      <c r="H29" s="23">
        <f>F29/$H$14</f>
        <v>12.14508670520231</v>
      </c>
      <c r="I29" s="40"/>
      <c r="J29" s="61">
        <f>E29*$F$11</f>
        <v>42946.484000000004</v>
      </c>
      <c r="K29" s="62">
        <f>F29*$F$11</f>
        <v>515357.80799999996</v>
      </c>
      <c r="L29" s="7"/>
    </row>
    <row r="30" spans="1:12" ht="15" x14ac:dyDescent="0.25">
      <c r="A30" s="63" t="s">
        <v>24</v>
      </c>
      <c r="B30" s="14"/>
      <c r="C30" s="14"/>
      <c r="D30" s="14"/>
      <c r="E30" s="15"/>
      <c r="F30" s="15"/>
      <c r="G30" s="16"/>
      <c r="H30" s="16"/>
      <c r="I30" s="16"/>
      <c r="J30" s="16"/>
      <c r="K30" s="64"/>
      <c r="L30" s="7"/>
    </row>
    <row r="31" spans="1:12" x14ac:dyDescent="0.2">
      <c r="A31" s="67" t="s">
        <v>32</v>
      </c>
      <c r="B31" s="69"/>
      <c r="C31" s="69"/>
      <c r="D31" s="69"/>
      <c r="E31" s="70"/>
      <c r="F31" s="70"/>
      <c r="G31" s="71"/>
      <c r="H31" s="71"/>
      <c r="I31" s="71"/>
      <c r="J31" s="69"/>
      <c r="K31" s="72"/>
      <c r="L31" s="7"/>
    </row>
    <row r="32" spans="1:12" ht="15" thickBot="1" x14ac:dyDescent="0.25">
      <c r="A32" s="68" t="s">
        <v>33</v>
      </c>
      <c r="B32" s="73"/>
      <c r="C32" s="73"/>
      <c r="D32" s="73"/>
      <c r="E32" s="74"/>
      <c r="F32" s="74"/>
      <c r="G32" s="75"/>
      <c r="H32" s="75"/>
      <c r="I32" s="75"/>
      <c r="J32" s="73"/>
      <c r="K32" s="76"/>
      <c r="L32" s="7"/>
    </row>
    <row r="33" spans="1:12" x14ac:dyDescent="0.2">
      <c r="A33" s="4"/>
      <c r="E33" s="7"/>
      <c r="F33" s="7"/>
      <c r="G33" s="6"/>
      <c r="H33" s="6"/>
      <c r="I33" s="6"/>
      <c r="L33" s="7"/>
    </row>
    <row r="34" spans="1:12" x14ac:dyDescent="0.2">
      <c r="A34" s="4"/>
      <c r="E34" s="7"/>
      <c r="F34" s="7"/>
      <c r="G34" s="6"/>
      <c r="H34" s="6"/>
      <c r="I34" s="6"/>
      <c r="L34" s="7"/>
    </row>
    <row r="35" spans="1:12" x14ac:dyDescent="0.2">
      <c r="A35" s="4"/>
      <c r="E35" s="7"/>
      <c r="F35" s="7"/>
      <c r="G35" s="6"/>
      <c r="H35" s="6"/>
      <c r="I35" s="6"/>
      <c r="L35" s="7"/>
    </row>
    <row r="36" spans="1:12" x14ac:dyDescent="0.2">
      <c r="A36" s="7"/>
    </row>
    <row r="37" spans="1:12" x14ac:dyDescent="0.2">
      <c r="A37" s="7"/>
    </row>
    <row r="38" spans="1:12" x14ac:dyDescent="0.2">
      <c r="A38" s="7"/>
    </row>
    <row r="39" spans="1:12" x14ac:dyDescent="0.2">
      <c r="A39" s="7"/>
    </row>
    <row r="40" spans="1:12" x14ac:dyDescent="0.2">
      <c r="A40" s="7"/>
    </row>
    <row r="41" spans="1:12" x14ac:dyDescent="0.2">
      <c r="A41" s="7"/>
    </row>
    <row r="42" spans="1:12" x14ac:dyDescent="0.2">
      <c r="A42" s="6"/>
    </row>
    <row r="43" spans="1:12" x14ac:dyDescent="0.2">
      <c r="A43" s="6"/>
    </row>
    <row r="44" spans="1:12" x14ac:dyDescent="0.2">
      <c r="A44" s="6"/>
    </row>
    <row r="45" spans="1:12" x14ac:dyDescent="0.2">
      <c r="A45" s="6"/>
    </row>
    <row r="46" spans="1:12" x14ac:dyDescent="0.2">
      <c r="A46" s="6"/>
    </row>
    <row r="47" spans="1:12" x14ac:dyDescent="0.2">
      <c r="A47" s="6"/>
    </row>
    <row r="48" spans="1:12" x14ac:dyDescent="0.2">
      <c r="A48" s="6"/>
    </row>
    <row r="49" spans="1:1" x14ac:dyDescent="0.2">
      <c r="A49" s="6"/>
    </row>
    <row r="50" spans="1:1" x14ac:dyDescent="0.2">
      <c r="A50" s="6"/>
    </row>
    <row r="51" spans="1:1" x14ac:dyDescent="0.2">
      <c r="A51" s="6"/>
    </row>
  </sheetData>
  <sheetProtection algorithmName="SHA-512" hashValue="pS+OFjhT3JanqfZWcJGkrTlnFNAQ/PlbrfGh9GadmC5L+reBkVPN6YKNforFPQap3qfBEVzNg0OZZh8zrDVHOA==" saltValue="9CsJJiYKzTG2mrKNGdRVbQ==" spinCount="100000" sheet="1" selectLockedCells="1" selectUnlockedCells="1"/>
  <pageMargins left="0.70866141732283472" right="0.70866141732283472" top="0.78740157480314965" bottom="0.78740157480314965" header="0.31496062992125984" footer="0.31496062992125984"/>
  <pageSetup paperSize="9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PK Muster 0 -24 Uhr</vt:lpstr>
      <vt:lpstr>'PK Muster 0 -24 Uhr'!Druckbereich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Helmut Marchhart</dc:creator>
  <cp:lastModifiedBy>Hametner Katja | WKNÖ | Verkehrsfachgruppen 2</cp:lastModifiedBy>
  <cp:lastPrinted>2022-02-10T08:28:58Z</cp:lastPrinted>
  <dcterms:created xsi:type="dcterms:W3CDTF">2017-11-01T15:48:29Z</dcterms:created>
  <dcterms:modified xsi:type="dcterms:W3CDTF">2024-07-23T10:18:20Z</dcterms:modified>
</cp:coreProperties>
</file>