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e V2\V8 Tankstellen-Garagen-Service\WKO Mustertankstelle\2024\"/>
    </mc:Choice>
  </mc:AlternateContent>
  <xr:revisionPtr revIDLastSave="0" documentId="13_ncr:1_{D822DC7C-C21C-42FA-8124-9A1914888E24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PK Mustertankstelle &lt;2.5MioLit" sheetId="6" r:id="rId1"/>
  </sheets>
  <definedNames>
    <definedName name="_xlnm.Print_Area" localSheetId="0">'PK Mustertankstelle &lt;2.5MioLit'!$A$1:$K$32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6" l="1"/>
  <c r="F24" i="6"/>
  <c r="G24" i="6" s="1"/>
  <c r="D22" i="6"/>
  <c r="E22" i="6" s="1"/>
  <c r="D18" i="6"/>
  <c r="E18" i="6" s="1"/>
  <c r="D17" i="6"/>
  <c r="E17" i="6" s="1"/>
  <c r="D16" i="6"/>
  <c r="E16" i="6" s="1"/>
  <c r="H14" i="6"/>
  <c r="J16" i="6" l="1"/>
  <c r="F16" i="6"/>
  <c r="K16" i="6" s="1"/>
  <c r="J17" i="6"/>
  <c r="F17" i="6"/>
  <c r="K17" i="6" s="1"/>
  <c r="J18" i="6"/>
  <c r="F18" i="6"/>
  <c r="K18" i="6" s="1"/>
  <c r="E25" i="6"/>
  <c r="J22" i="6"/>
  <c r="F22" i="6"/>
  <c r="E19" i="6"/>
  <c r="J19" i="6" s="1"/>
  <c r="J23" i="6"/>
  <c r="F23" i="6"/>
  <c r="K24" i="6"/>
  <c r="D25" i="6"/>
  <c r="D19" i="6"/>
  <c r="H24" i="6"/>
  <c r="G17" i="6" l="1"/>
  <c r="H17" i="6"/>
  <c r="J25" i="6"/>
  <c r="E29" i="6"/>
  <c r="J29" i="6" s="1"/>
  <c r="D29" i="6"/>
  <c r="G23" i="6"/>
  <c r="H23" i="6"/>
  <c r="K23" i="6"/>
  <c r="G18" i="6"/>
  <c r="H18" i="6"/>
  <c r="G16" i="6"/>
  <c r="F19" i="6"/>
  <c r="K19" i="6" s="1"/>
  <c r="H16" i="6"/>
  <c r="F25" i="6"/>
  <c r="K22" i="6"/>
  <c r="G22" i="6"/>
  <c r="H22" i="6"/>
  <c r="K25" i="6" l="1"/>
  <c r="F29" i="6"/>
  <c r="K29" i="6" s="1"/>
  <c r="G25" i="6"/>
  <c r="H25" i="6"/>
  <c r="G19" i="6"/>
  <c r="H19" i="6"/>
  <c r="H29" i="6" l="1"/>
  <c r="G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Hametner Katja,WKNÖ,Verkehrsfachgruppen 2</author>
    <author>Helmut Marchhart</author>
  </authors>
  <commentList>
    <comment ref="F1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siehe Ausgangsbasis
</t>
        </r>
      </text>
    </comment>
    <comment ref="G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Helmut Marchhart:</t>
        </r>
        <r>
          <rPr>
            <sz val="9"/>
            <color indexed="81"/>
            <rFont val="Tahoma"/>
            <family val="2"/>
          </rPr>
          <t xml:space="preserve">
Soll Anwesenheitszeit in Prozent</t>
        </r>
      </text>
    </comment>
    <comment ref="H13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Eingabe Anwesenheitszeit in 
Prozent
</t>
        </r>
      </text>
    </comment>
    <comment ref="G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Helmut Marchhart:</t>
        </r>
        <r>
          <rPr>
            <sz val="9"/>
            <color indexed="81"/>
            <rFont val="Tahoma"/>
            <family val="2"/>
          </rPr>
          <t xml:space="preserve">
Soll Anwesenheitszeit in Std per Jahr
</t>
        </r>
      </text>
    </comment>
    <comment ref="H14" authorId="1" shapeId="0" xr:uid="{00000000-0006-0000-0000-000005000000}">
      <text>
        <r>
          <rPr>
            <sz val="9"/>
            <color indexed="81"/>
            <rFont val="Tahoma"/>
            <family val="2"/>
          </rPr>
          <t>Zeitliche Einsetzbarkeit von Arbeitnehmern
in Stunden</t>
        </r>
      </text>
    </comment>
    <comment ref="E23" authorId="1" shapeId="0" xr:uid="{00000000-0006-0000-0000-000006000000}">
      <text>
        <r>
          <rPr>
            <sz val="9"/>
            <color indexed="81"/>
            <rFont val="Tahoma"/>
            <charset val="1"/>
          </rPr>
          <t>Unternehmeraufwand die über Normalstunden hinausgehen und vom Mitarbeiter erledigt werden müssen:
Eingabe in Stunden per Monat
Quelle Excel Sheet Zeitaufwand TS Unternehmer</t>
        </r>
      </text>
    </comment>
    <comment ref="E24" authorId="1" shapeId="0" xr:uid="{00000000-0006-0000-0000-000007000000}">
      <text>
        <r>
          <rPr>
            <sz val="9"/>
            <color indexed="81"/>
            <rFont val="Tahoma"/>
            <charset val="1"/>
          </rPr>
          <t>Reinigungsaufwand die für die Sauberhaltung der TS benötigt werden
Eingabe in Stunden per Monat
Quelle: Excel Sheet Reinigungsplan TS</t>
        </r>
      </text>
    </comment>
  </commentList>
</comments>
</file>

<file path=xl/sharedStrings.xml><?xml version="1.0" encoding="utf-8"?>
<sst xmlns="http://schemas.openxmlformats.org/spreadsheetml/2006/main" count="53" uniqueCount="36">
  <si>
    <t>KASSA 1</t>
  </si>
  <si>
    <t>Mo-Fr</t>
  </si>
  <si>
    <t>5-22 Uhr</t>
  </si>
  <si>
    <t>Sa</t>
  </si>
  <si>
    <t>6-22 Uhr</t>
  </si>
  <si>
    <t>So</t>
  </si>
  <si>
    <t>7-21 Uhr</t>
  </si>
  <si>
    <t>BEIDIENST</t>
  </si>
  <si>
    <t xml:space="preserve"> 8-11 Uhr</t>
  </si>
  <si>
    <t>SUMME  TANKSTELLE 1</t>
  </si>
  <si>
    <t>TANKSTELLE 1</t>
  </si>
  <si>
    <t>€ p.Stunde</t>
  </si>
  <si>
    <t>€ p.Monat</t>
  </si>
  <si>
    <t>€ p.Jahr</t>
  </si>
  <si>
    <t>Mitarbeiter</t>
  </si>
  <si>
    <t>Std.per Tag</t>
  </si>
  <si>
    <t>Std.per Woche</t>
  </si>
  <si>
    <t>Std.per Monat</t>
  </si>
  <si>
    <t>Std.per Jahr</t>
  </si>
  <si>
    <t>Unternehmeraufgaben</t>
  </si>
  <si>
    <t>Reinigungsplan</t>
  </si>
  <si>
    <t>Öffnungsstunden</t>
  </si>
  <si>
    <t>Öffnungszeiten Mo-Fr von 5.00 bis 22.00 Uhr,Sa von 6.00 bis 22.00 Uhr,So von 7.00 bis 21.00 Uhr</t>
  </si>
  <si>
    <t>Nicht-Autobahn &lt;2.5MioLit mit Shop bis 40 m2,Waschanlage und SB Sauger</t>
  </si>
  <si>
    <t>*</t>
  </si>
  <si>
    <t xml:space="preserve">Fluktuationsaufschlag:  </t>
  </si>
  <si>
    <t>*Ausgangsbasis:</t>
  </si>
  <si>
    <t>Mustertankstelle - Personalbedarfs- und Personalkostenermittlung auf Basis Öffnungszeiten</t>
  </si>
  <si>
    <t>Nicht bearbeitbares Muster</t>
  </si>
  <si>
    <t xml:space="preserve">10 Überstunden: </t>
  </si>
  <si>
    <t>20 Überstunden:</t>
  </si>
  <si>
    <t>5%-10% auf Kosten p.Std. anwesend</t>
  </si>
  <si>
    <t>plus 1,50 Euro auf Kosten p.Std anwesend</t>
  </si>
  <si>
    <t>plus 3,00 Euro auf Kosten p.Std anwesend</t>
  </si>
  <si>
    <r>
      <t xml:space="preserve">Mitarbeiter Verwendungsgruppe 2 (VG2), Kosten je Anwesenheitsstunde = € 21,86 plus 10% Fluktuationsaufschlag  = € 24,05 </t>
    </r>
    <r>
      <rPr>
        <b/>
        <sz val="10"/>
        <rFont val="Arial"/>
        <family val="2"/>
      </rPr>
      <t>einzugeben</t>
    </r>
    <r>
      <rPr>
        <sz val="10"/>
        <rFont val="Arial"/>
        <family val="2"/>
      </rPr>
      <t>:</t>
    </r>
  </si>
  <si>
    <r>
      <t xml:space="preserve">bei 10 Überstunden plus € 1,50 auf Kosten Std. anwesend = </t>
    </r>
    <r>
      <rPr>
        <b/>
        <sz val="10"/>
        <rFont val="Arial"/>
        <family val="2"/>
      </rPr>
      <t>25,55 einzugeben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</si>
</sst>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/>
    <xf numFmtId="2" fontId="0" fillId="0" borderId="0" xfId="0" applyNumberFormat="1"/>
    <xf numFmtId="0" fontId="5" fillId="0" borderId="0" xfId="0" applyFont="1"/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/>
    <xf numFmtId="0" fontId="5" fillId="5" borderId="2" xfId="0" applyFont="1" applyFill="1" applyBorder="1"/>
    <xf numFmtId="0" fontId="12" fillId="0" borderId="0" xfId="0" applyFont="1"/>
    <xf numFmtId="0" fontId="0" fillId="0" borderId="0" xfId="0" applyAlignment="1">
      <alignment vertical="top"/>
    </xf>
    <xf numFmtId="0" fontId="12" fillId="5" borderId="0" xfId="0" applyFont="1" applyFill="1"/>
    <xf numFmtId="0" fontId="12" fillId="5" borderId="4" xfId="0" applyFont="1" applyFill="1" applyBorder="1"/>
    <xf numFmtId="0" fontId="12" fillId="5" borderId="5" xfId="0" applyFont="1" applyFill="1" applyBorder="1"/>
    <xf numFmtId="0" fontId="6" fillId="0" borderId="6" xfId="0" applyFont="1" applyBorder="1"/>
    <xf numFmtId="2" fontId="12" fillId="0" borderId="0" xfId="0" applyNumberFormat="1" applyFont="1"/>
    <xf numFmtId="0" fontId="12" fillId="0" borderId="5" xfId="0" applyFont="1" applyBorder="1"/>
    <xf numFmtId="2" fontId="13" fillId="0" borderId="0" xfId="0" applyNumberFormat="1" applyFont="1"/>
    <xf numFmtId="0" fontId="12" fillId="2" borderId="6" xfId="0" applyFont="1" applyFill="1" applyBorder="1"/>
    <xf numFmtId="0" fontId="12" fillId="2" borderId="0" xfId="0" applyFont="1" applyFill="1"/>
    <xf numFmtId="0" fontId="12" fillId="0" borderId="6" xfId="0" applyFont="1" applyBorder="1"/>
    <xf numFmtId="0" fontId="14" fillId="5" borderId="6" xfId="0" applyFont="1" applyFill="1" applyBorder="1"/>
    <xf numFmtId="0" fontId="12" fillId="0" borderId="9" xfId="0" applyFont="1" applyBorder="1"/>
    <xf numFmtId="2" fontId="13" fillId="0" borderId="9" xfId="0" applyNumberFormat="1" applyFont="1" applyBorder="1"/>
    <xf numFmtId="2" fontId="12" fillId="0" borderId="9" xfId="0" applyNumberFormat="1" applyFont="1" applyBorder="1"/>
    <xf numFmtId="0" fontId="12" fillId="0" borderId="10" xfId="0" applyFont="1" applyBorder="1"/>
    <xf numFmtId="0" fontId="12" fillId="0" borderId="8" xfId="0" applyFont="1" applyBorder="1"/>
    <xf numFmtId="17" fontId="12" fillId="5" borderId="0" xfId="0" applyNumberFormat="1" applyFont="1" applyFill="1" applyAlignment="1">
      <alignment horizontal="right"/>
    </xf>
    <xf numFmtId="2" fontId="12" fillId="0" borderId="1" xfId="0" applyNumberFormat="1" applyFont="1" applyBorder="1"/>
    <xf numFmtId="2" fontId="12" fillId="0" borderId="11" xfId="0" applyNumberFormat="1" applyFont="1" applyBorder="1"/>
    <xf numFmtId="0" fontId="12" fillId="5" borderId="0" xfId="0" applyFont="1" applyFill="1" applyAlignment="1">
      <alignment horizontal="right"/>
    </xf>
    <xf numFmtId="0" fontId="2" fillId="0" borderId="0" xfId="0" applyFont="1"/>
    <xf numFmtId="1" fontId="7" fillId="0" borderId="0" xfId="0" applyNumberFormat="1" applyFont="1"/>
    <xf numFmtId="17" fontId="0" fillId="0" borderId="0" xfId="0" applyNumberFormat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7" fillId="3" borderId="16" xfId="0" applyFont="1" applyFill="1" applyBorder="1" applyAlignment="1">
      <alignment horizontal="right"/>
    </xf>
    <xf numFmtId="2" fontId="0" fillId="0" borderId="5" xfId="0" applyNumberFormat="1" applyBorder="1"/>
    <xf numFmtId="0" fontId="15" fillId="0" borderId="8" xfId="0" applyFont="1" applyBorder="1"/>
    <xf numFmtId="0" fontId="0" fillId="0" borderId="9" xfId="0" applyBorder="1"/>
    <xf numFmtId="2" fontId="14" fillId="0" borderId="11" xfId="0" applyNumberFormat="1" applyFont="1" applyBorder="1"/>
    <xf numFmtId="2" fontId="0" fillId="0" borderId="9" xfId="0" applyNumberFormat="1" applyBorder="1"/>
    <xf numFmtId="3" fontId="14" fillId="3" borderId="12" xfId="0" applyNumberFormat="1" applyFont="1" applyFill="1" applyBorder="1"/>
    <xf numFmtId="3" fontId="14" fillId="3" borderId="13" xfId="0" applyNumberFormat="1" applyFont="1" applyFill="1" applyBorder="1"/>
    <xf numFmtId="3" fontId="12" fillId="3" borderId="1" xfId="0" applyNumberFormat="1" applyFont="1" applyFill="1" applyBorder="1"/>
    <xf numFmtId="3" fontId="12" fillId="3" borderId="11" xfId="0" applyNumberFormat="1" applyFont="1" applyFill="1" applyBorder="1"/>
    <xf numFmtId="3" fontId="12" fillId="3" borderId="16" xfId="0" applyNumberFormat="1" applyFont="1" applyFill="1" applyBorder="1"/>
    <xf numFmtId="3" fontId="12" fillId="3" borderId="10" xfId="0" applyNumberFormat="1" applyFont="1" applyFill="1" applyBorder="1"/>
    <xf numFmtId="4" fontId="12" fillId="0" borderId="1" xfId="0" applyNumberFormat="1" applyFont="1" applyBorder="1"/>
    <xf numFmtId="4" fontId="12" fillId="0" borderId="11" xfId="0" applyNumberFormat="1" applyFont="1" applyBorder="1"/>
    <xf numFmtId="2" fontId="12" fillId="0" borderId="7" xfId="0" applyNumberFormat="1" applyFont="1" applyBorder="1"/>
    <xf numFmtId="0" fontId="7" fillId="0" borderId="15" xfId="0" applyFont="1" applyBorder="1"/>
    <xf numFmtId="3" fontId="12" fillId="3" borderId="7" xfId="0" applyNumberFormat="1" applyFont="1" applyFill="1" applyBorder="1"/>
    <xf numFmtId="3" fontId="12" fillId="3" borderId="17" xfId="0" applyNumberFormat="1" applyFont="1" applyFill="1" applyBorder="1"/>
    <xf numFmtId="3" fontId="12" fillId="0" borderId="7" xfId="0" applyNumberFormat="1" applyFont="1" applyBorder="1"/>
    <xf numFmtId="0" fontId="0" fillId="5" borderId="3" xfId="0" applyFill="1" applyBorder="1"/>
    <xf numFmtId="0" fontId="6" fillId="5" borderId="6" xfId="0" applyFont="1" applyFill="1" applyBorder="1"/>
    <xf numFmtId="0" fontId="6" fillId="5" borderId="0" xfId="0" applyFont="1" applyFill="1"/>
    <xf numFmtId="0" fontId="10" fillId="0" borderId="8" xfId="0" applyFont="1" applyBorder="1"/>
    <xf numFmtId="0" fontId="14" fillId="0" borderId="10" xfId="0" applyFont="1" applyBorder="1"/>
    <xf numFmtId="0" fontId="7" fillId="3" borderId="0" xfId="0" applyFont="1" applyFill="1"/>
    <xf numFmtId="0" fontId="12" fillId="0" borderId="3" xfId="0" applyFont="1" applyBorder="1"/>
    <xf numFmtId="9" fontId="7" fillId="0" borderId="1" xfId="1" applyFont="1" applyFill="1" applyBorder="1"/>
    <xf numFmtId="1" fontId="0" fillId="0" borderId="1" xfId="0" applyNumberFormat="1" applyBorder="1"/>
    <xf numFmtId="9" fontId="7" fillId="0" borderId="0" xfId="0" applyNumberFormat="1" applyFont="1" applyAlignment="1">
      <alignment horizontal="right"/>
    </xf>
    <xf numFmtId="3" fontId="12" fillId="0" borderId="14" xfId="0" applyNumberFormat="1" applyFont="1" applyBorder="1"/>
    <xf numFmtId="3" fontId="14" fillId="0" borderId="11" xfId="0" applyNumberFormat="1" applyFont="1" applyBorder="1"/>
    <xf numFmtId="3" fontId="12" fillId="0" borderId="1" xfId="0" applyNumberFormat="1" applyFont="1" applyBorder="1"/>
    <xf numFmtId="0" fontId="15" fillId="5" borderId="6" xfId="0" applyFont="1" applyFill="1" applyBorder="1" applyProtection="1">
      <protection locked="0"/>
    </xf>
    <xf numFmtId="0" fontId="15" fillId="5" borderId="8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1" fontId="12" fillId="5" borderId="0" xfId="0" applyNumberFormat="1" applyFont="1" applyFill="1" applyProtection="1">
      <protection locked="0"/>
    </xf>
    <xf numFmtId="2" fontId="12" fillId="5" borderId="0" xfId="0" applyNumberFormat="1" applyFont="1" applyFill="1" applyProtection="1">
      <protection locked="0"/>
    </xf>
    <xf numFmtId="0" fontId="12" fillId="5" borderId="5" xfId="0" applyFont="1" applyFill="1" applyBorder="1" applyProtection="1">
      <protection locked="0"/>
    </xf>
    <xf numFmtId="0" fontId="12" fillId="5" borderId="9" xfId="0" applyFont="1" applyFill="1" applyBorder="1" applyProtection="1">
      <protection locked="0"/>
    </xf>
    <xf numFmtId="1" fontId="12" fillId="5" borderId="9" xfId="0" applyNumberFormat="1" applyFont="1" applyFill="1" applyBorder="1" applyProtection="1">
      <protection locked="0"/>
    </xf>
    <xf numFmtId="2" fontId="12" fillId="5" borderId="9" xfId="0" applyNumberFormat="1" applyFont="1" applyFill="1" applyBorder="1" applyProtection="1">
      <protection locked="0"/>
    </xf>
    <xf numFmtId="0" fontId="12" fillId="5" borderId="10" xfId="0" applyFont="1" applyFill="1" applyBorder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272428</xdr:colOff>
      <xdr:row>0</xdr:row>
      <xdr:rowOff>8659</xdr:rowOff>
    </xdr:from>
    <xdr:to>
      <xdr:col>10</xdr:col>
      <xdr:colOff>751190</xdr:colOff>
      <xdr:row>2</xdr:row>
      <xdr:rowOff>164949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0428" y="8659"/>
          <a:ext cx="1240762" cy="537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zoomScaleNormal="100" workbookViewId="0">
      <selection activeCell="P18" sqref="P18"/>
    </sheetView>
  </sheetViews>
  <sheetFormatPr baseColWidth="10" defaultRowHeight="15" x14ac:dyDescent="0.25"/>
  <cols>
    <col min="12" max="12" width="5.7109375" customWidth="1"/>
  </cols>
  <sheetData>
    <row r="1" spans="1:12" ht="15" customHeight="1" x14ac:dyDescent="0.25">
      <c r="B1" s="11"/>
      <c r="C1" s="11"/>
      <c r="D1" s="11"/>
      <c r="E1" s="11"/>
      <c r="H1" s="12"/>
      <c r="I1" s="12"/>
      <c r="J1" s="12"/>
      <c r="K1" s="12"/>
    </row>
    <row r="2" spans="1:12" ht="15" customHeight="1" x14ac:dyDescent="0.25">
      <c r="A2" s="5" t="s">
        <v>27</v>
      </c>
      <c r="B2" s="11"/>
      <c r="C2" s="11"/>
      <c r="D2" s="11"/>
      <c r="E2" s="11"/>
      <c r="H2" s="12"/>
      <c r="I2" s="12"/>
      <c r="J2" s="12"/>
      <c r="K2" s="12"/>
    </row>
    <row r="3" spans="1:12" ht="15.7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5.75" x14ac:dyDescent="0.25">
      <c r="A4" s="10" t="s">
        <v>23</v>
      </c>
      <c r="B4" s="10"/>
      <c r="C4" s="10"/>
      <c r="D4" s="10"/>
      <c r="E4" s="10"/>
      <c r="F4" s="10"/>
      <c r="G4" s="58"/>
      <c r="H4" s="58"/>
      <c r="I4" s="58"/>
      <c r="J4" s="58"/>
      <c r="K4" s="14"/>
    </row>
    <row r="5" spans="1:12" ht="15.75" x14ac:dyDescent="0.25">
      <c r="A5" s="59" t="s">
        <v>22</v>
      </c>
      <c r="B5" s="60"/>
      <c r="C5" s="60"/>
      <c r="D5" s="60"/>
      <c r="E5" s="60"/>
      <c r="F5" s="60"/>
      <c r="G5" s="60"/>
      <c r="H5" s="60"/>
      <c r="I5" s="60"/>
      <c r="J5" s="13"/>
      <c r="K5" s="15"/>
    </row>
    <row r="6" spans="1:12" ht="15.75" x14ac:dyDescent="0.25">
      <c r="A6" s="16"/>
      <c r="B6" s="11"/>
      <c r="C6" s="11"/>
      <c r="D6" s="11"/>
      <c r="E6" s="11"/>
      <c r="F6" s="11"/>
      <c r="G6" s="17"/>
      <c r="H6" s="17"/>
      <c r="I6" s="11"/>
      <c r="J6" s="11"/>
      <c r="K6" s="18"/>
    </row>
    <row r="7" spans="1:12" ht="15.75" x14ac:dyDescent="0.25">
      <c r="A7" s="16"/>
      <c r="B7" s="11"/>
      <c r="C7" s="11"/>
      <c r="D7" s="11"/>
      <c r="E7" s="11"/>
      <c r="F7" s="19" t="s">
        <v>25</v>
      </c>
      <c r="G7" s="17"/>
      <c r="H7" s="19" t="s">
        <v>31</v>
      </c>
      <c r="I7" s="11"/>
      <c r="J7" s="11"/>
      <c r="K7" s="18"/>
    </row>
    <row r="8" spans="1:12" x14ac:dyDescent="0.25">
      <c r="A8" s="20" t="s">
        <v>28</v>
      </c>
      <c r="B8" s="21"/>
      <c r="C8" s="21"/>
      <c r="D8" s="21"/>
      <c r="E8" s="11"/>
      <c r="F8" s="19" t="s">
        <v>29</v>
      </c>
      <c r="G8" s="17"/>
      <c r="H8" s="19" t="s">
        <v>32</v>
      </c>
      <c r="I8" s="11"/>
      <c r="J8" s="11"/>
      <c r="K8" s="18"/>
    </row>
    <row r="9" spans="1:12" x14ac:dyDescent="0.25">
      <c r="A9" s="22"/>
      <c r="B9" s="11"/>
      <c r="C9" s="11"/>
      <c r="D9" s="11"/>
      <c r="E9" s="11"/>
      <c r="F9" s="19" t="s">
        <v>30</v>
      </c>
      <c r="G9" s="17"/>
      <c r="H9" s="19" t="s">
        <v>33</v>
      </c>
      <c r="I9" s="11"/>
      <c r="J9" s="11"/>
      <c r="K9" s="18"/>
    </row>
    <row r="10" spans="1:12" ht="15.75" thickBot="1" x14ac:dyDescent="0.3">
      <c r="A10" s="28"/>
      <c r="B10" s="24"/>
      <c r="C10" s="24"/>
      <c r="D10" s="24"/>
      <c r="E10" s="24"/>
      <c r="F10" s="25"/>
      <c r="G10" s="26"/>
      <c r="H10" s="25"/>
      <c r="I10" s="24"/>
      <c r="J10" s="24"/>
      <c r="K10" s="27"/>
    </row>
    <row r="11" spans="1:12" ht="15.75" thickBot="1" x14ac:dyDescent="0.3">
      <c r="A11" s="61" t="s">
        <v>10</v>
      </c>
      <c r="B11" s="62"/>
      <c r="E11" s="63" t="s">
        <v>11</v>
      </c>
      <c r="F11" s="53">
        <v>25.55</v>
      </c>
      <c r="G11" s="64" t="s">
        <v>24</v>
      </c>
      <c r="K11" s="37"/>
    </row>
    <row r="12" spans="1:12" x14ac:dyDescent="0.25">
      <c r="A12" s="36"/>
      <c r="K12" s="37"/>
    </row>
    <row r="13" spans="1:12" x14ac:dyDescent="0.25">
      <c r="A13" s="38"/>
      <c r="B13" s="1"/>
      <c r="C13" s="33"/>
      <c r="G13" s="67">
        <v>1</v>
      </c>
      <c r="H13" s="65">
        <v>0.8</v>
      </c>
      <c r="K13" s="37"/>
    </row>
    <row r="14" spans="1:12" x14ac:dyDescent="0.25">
      <c r="A14" s="22" t="s">
        <v>21</v>
      </c>
      <c r="B14" s="11"/>
      <c r="G14" s="34">
        <v>2076</v>
      </c>
      <c r="H14" s="34">
        <f>G14*H13</f>
        <v>1660.8000000000002</v>
      </c>
      <c r="I14" s="2"/>
      <c r="K14" s="37"/>
      <c r="L14" s="2"/>
    </row>
    <row r="15" spans="1:12" x14ac:dyDescent="0.25">
      <c r="A15" s="54" t="s">
        <v>0</v>
      </c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14</v>
      </c>
      <c r="H15" s="6" t="s">
        <v>14</v>
      </c>
      <c r="I15" s="4"/>
      <c r="J15" s="7" t="s">
        <v>12</v>
      </c>
      <c r="K15" s="39" t="s">
        <v>13</v>
      </c>
      <c r="L15" s="4"/>
    </row>
    <row r="16" spans="1:12" x14ac:dyDescent="0.25">
      <c r="A16" s="38" t="s">
        <v>1</v>
      </c>
      <c r="B16" s="29" t="s">
        <v>2</v>
      </c>
      <c r="C16" s="51">
        <v>18</v>
      </c>
      <c r="D16" s="51">
        <f>C16*5</f>
        <v>90</v>
      </c>
      <c r="E16" s="70">
        <f>D16*4.32</f>
        <v>388.8</v>
      </c>
      <c r="F16" s="70">
        <f>E16*12</f>
        <v>4665.6000000000004</v>
      </c>
      <c r="G16" s="30">
        <f>F16/$G$14</f>
        <v>2.247398843930636</v>
      </c>
      <c r="H16" s="30">
        <f>F16/$H$14</f>
        <v>2.8092485549132946</v>
      </c>
      <c r="I16" s="4"/>
      <c r="J16" s="47">
        <f>E16*$F$11</f>
        <v>9933.84</v>
      </c>
      <c r="K16" s="47">
        <f>F16*$F$11</f>
        <v>119206.08000000002</v>
      </c>
      <c r="L16" s="4"/>
    </row>
    <row r="17" spans="1:12" x14ac:dyDescent="0.25">
      <c r="A17" s="22" t="s">
        <v>3</v>
      </c>
      <c r="B17" s="32" t="s">
        <v>4</v>
      </c>
      <c r="C17" s="51">
        <v>17</v>
      </c>
      <c r="D17" s="51">
        <f>C17</f>
        <v>17</v>
      </c>
      <c r="E17" s="70">
        <f t="shared" ref="E17:E18" si="0">D17*4.32</f>
        <v>73.44</v>
      </c>
      <c r="F17" s="70">
        <f t="shared" ref="F17:F18" si="1">E17*12</f>
        <v>881.28</v>
      </c>
      <c r="G17" s="30">
        <f>F17/$G$14</f>
        <v>0.42450867052023122</v>
      </c>
      <c r="H17" s="30">
        <f>F17/$H$14</f>
        <v>0.53063583815028892</v>
      </c>
      <c r="I17" s="4"/>
      <c r="J17" s="47">
        <f t="shared" ref="J17:J18" si="2">E17*$F$11</f>
        <v>1876.3920000000001</v>
      </c>
      <c r="K17" s="47">
        <f t="shared" ref="K17:K18" si="3">F17*$F$11</f>
        <v>22516.704000000002</v>
      </c>
      <c r="L17" s="4"/>
    </row>
    <row r="18" spans="1:12" ht="15.75" thickBot="1" x14ac:dyDescent="0.3">
      <c r="A18" s="22" t="s">
        <v>5</v>
      </c>
      <c r="B18" s="32" t="s">
        <v>6</v>
      </c>
      <c r="C18" s="51">
        <v>16</v>
      </c>
      <c r="D18" s="52">
        <f>C18</f>
        <v>16</v>
      </c>
      <c r="E18" s="70">
        <f t="shared" si="0"/>
        <v>69.12</v>
      </c>
      <c r="F18" s="70">
        <f t="shared" si="1"/>
        <v>829.44</v>
      </c>
      <c r="G18" s="31">
        <f>F18/$G$14</f>
        <v>0.39953757225433528</v>
      </c>
      <c r="H18" s="31">
        <f>F18/$H$14</f>
        <v>0.49942196531791905</v>
      </c>
      <c r="I18" s="4"/>
      <c r="J18" s="47">
        <f t="shared" si="2"/>
        <v>1766.0160000000001</v>
      </c>
      <c r="K18" s="47">
        <f t="shared" si="3"/>
        <v>21192.192000000003</v>
      </c>
      <c r="L18" s="4"/>
    </row>
    <row r="19" spans="1:12" x14ac:dyDescent="0.25">
      <c r="A19" s="38"/>
      <c r="D19" s="57">
        <f>SUM(D16:D18)</f>
        <v>123</v>
      </c>
      <c r="E19" s="57">
        <f>SUM(E16:E18)</f>
        <v>531.36</v>
      </c>
      <c r="F19" s="68">
        <f>SUM(F16:F18)</f>
        <v>6376.32</v>
      </c>
      <c r="G19" s="53">
        <f>F19/$G$14</f>
        <v>3.0714450867052023</v>
      </c>
      <c r="H19" s="53">
        <f>F19/$H$14</f>
        <v>3.8393063583815024</v>
      </c>
      <c r="I19" s="4"/>
      <c r="J19" s="55">
        <f>E19*$F$11</f>
        <v>13576.248000000001</v>
      </c>
      <c r="K19" s="56">
        <f>F19*$F$11</f>
        <v>162914.976</v>
      </c>
      <c r="L19" s="4"/>
    </row>
    <row r="20" spans="1:12" x14ac:dyDescent="0.25">
      <c r="A20" s="38"/>
      <c r="G20" s="4"/>
      <c r="H20" s="4"/>
      <c r="I20" s="4"/>
      <c r="J20" s="4"/>
      <c r="K20" s="40"/>
      <c r="L20" s="4"/>
    </row>
    <row r="21" spans="1:12" x14ac:dyDescent="0.25">
      <c r="A21" s="54" t="s">
        <v>7</v>
      </c>
      <c r="C21" s="6" t="s">
        <v>15</v>
      </c>
      <c r="D21" s="6" t="s">
        <v>16</v>
      </c>
      <c r="E21" s="6" t="s">
        <v>17</v>
      </c>
      <c r="F21" s="6" t="s">
        <v>18</v>
      </c>
      <c r="G21" s="6" t="s">
        <v>14</v>
      </c>
      <c r="H21" s="6" t="s">
        <v>14</v>
      </c>
      <c r="I21" s="4"/>
      <c r="J21" s="7" t="s">
        <v>12</v>
      </c>
      <c r="K21" s="39" t="s">
        <v>13</v>
      </c>
      <c r="L21" s="4"/>
    </row>
    <row r="22" spans="1:12" x14ac:dyDescent="0.25">
      <c r="A22" s="22" t="s">
        <v>1</v>
      </c>
      <c r="B22" s="29" t="s">
        <v>8</v>
      </c>
      <c r="C22" s="3"/>
      <c r="D22" s="51">
        <f>C22*5</f>
        <v>0</v>
      </c>
      <c r="E22" s="51">
        <f>D22*4.32</f>
        <v>0</v>
      </c>
      <c r="F22" s="51">
        <f>E22*12</f>
        <v>0</v>
      </c>
      <c r="G22" s="30">
        <f>F22/$G$14</f>
        <v>0</v>
      </c>
      <c r="H22" s="30">
        <f>F22/$H$14</f>
        <v>0</v>
      </c>
      <c r="I22" s="4"/>
      <c r="J22" s="47">
        <f t="shared" ref="J22:K25" si="4">E22*$F$11</f>
        <v>0</v>
      </c>
      <c r="K22" s="49">
        <f t="shared" si="4"/>
        <v>0</v>
      </c>
      <c r="L22" s="4"/>
    </row>
    <row r="23" spans="1:12" x14ac:dyDescent="0.25">
      <c r="A23" s="22" t="s">
        <v>19</v>
      </c>
      <c r="B23" s="35"/>
      <c r="C23" s="8"/>
      <c r="D23" s="3"/>
      <c r="E23" s="66"/>
      <c r="F23" s="51">
        <f>E23*12</f>
        <v>0</v>
      </c>
      <c r="G23" s="30">
        <f>F23/$G$14</f>
        <v>0</v>
      </c>
      <c r="H23" s="30">
        <f>F23/$H$14</f>
        <v>0</v>
      </c>
      <c r="I23" s="4"/>
      <c r="J23" s="47">
        <f t="shared" si="4"/>
        <v>0</v>
      </c>
      <c r="K23" s="49">
        <f t="shared" si="4"/>
        <v>0</v>
      </c>
      <c r="L23" s="4"/>
    </row>
    <row r="24" spans="1:12" ht="15.75" thickBot="1" x14ac:dyDescent="0.3">
      <c r="A24" s="22" t="s">
        <v>20</v>
      </c>
      <c r="C24" s="9"/>
      <c r="D24" s="3"/>
      <c r="E24" s="52">
        <v>70</v>
      </c>
      <c r="F24" s="52">
        <f>E24*12</f>
        <v>840</v>
      </c>
      <c r="G24" s="31">
        <f>F24/$G$14</f>
        <v>0.40462427745664742</v>
      </c>
      <c r="H24" s="31">
        <f>F24/$H$14</f>
        <v>0.50578034682080919</v>
      </c>
      <c r="I24" s="4"/>
      <c r="J24" s="48">
        <f t="shared" si="4"/>
        <v>1788.5</v>
      </c>
      <c r="K24" s="50">
        <f t="shared" si="4"/>
        <v>21462</v>
      </c>
      <c r="L24" s="4"/>
    </row>
    <row r="25" spans="1:12" x14ac:dyDescent="0.25">
      <c r="A25" s="38"/>
      <c r="D25" s="57">
        <f>SUM(D22:D24)</f>
        <v>0</v>
      </c>
      <c r="E25" s="57">
        <f>SUM(E22:E24)</f>
        <v>70</v>
      </c>
      <c r="F25" s="57">
        <f>SUM(F22:F24)</f>
        <v>840</v>
      </c>
      <c r="G25" s="53">
        <f>F25/$G$14</f>
        <v>0.40462427745664742</v>
      </c>
      <c r="H25" s="53">
        <f>F25/$H$14</f>
        <v>0.50578034682080919</v>
      </c>
      <c r="I25" s="4"/>
      <c r="J25" s="55">
        <f t="shared" si="4"/>
        <v>1788.5</v>
      </c>
      <c r="K25" s="56">
        <f t="shared" si="4"/>
        <v>21462</v>
      </c>
      <c r="L25" s="4"/>
    </row>
    <row r="26" spans="1:12" x14ac:dyDescent="0.25">
      <c r="A26" s="36"/>
      <c r="G26" s="4"/>
      <c r="H26" s="4"/>
      <c r="I26" s="4"/>
      <c r="J26" s="4"/>
      <c r="K26" s="40"/>
      <c r="L26" s="4"/>
    </row>
    <row r="27" spans="1:12" x14ac:dyDescent="0.25">
      <c r="A27" s="36"/>
      <c r="G27" s="4"/>
      <c r="H27" s="4"/>
      <c r="I27" s="4"/>
      <c r="K27" s="37"/>
      <c r="L27" s="4"/>
    </row>
    <row r="28" spans="1:12" x14ac:dyDescent="0.25">
      <c r="A28" s="38"/>
      <c r="D28" s="6" t="s">
        <v>16</v>
      </c>
      <c r="E28" s="6" t="s">
        <v>17</v>
      </c>
      <c r="F28" s="6" t="s">
        <v>18</v>
      </c>
      <c r="G28" s="6" t="s">
        <v>14</v>
      </c>
      <c r="H28" s="6" t="s">
        <v>14</v>
      </c>
      <c r="J28" s="7" t="s">
        <v>12</v>
      </c>
      <c r="K28" s="39" t="s">
        <v>13</v>
      </c>
    </row>
    <row r="29" spans="1:12" ht="15.75" thickBot="1" x14ac:dyDescent="0.3">
      <c r="A29" s="41" t="s">
        <v>9</v>
      </c>
      <c r="B29" s="24"/>
      <c r="C29" s="42"/>
      <c r="D29" s="69">
        <f>D25+D19</f>
        <v>123</v>
      </c>
      <c r="E29" s="69">
        <f>E25+E19</f>
        <v>601.36</v>
      </c>
      <c r="F29" s="69">
        <f>F25+F19</f>
        <v>7216.32</v>
      </c>
      <c r="G29" s="43">
        <f>F29/$G$14</f>
        <v>3.4760693641618494</v>
      </c>
      <c r="H29" s="43">
        <f>F29/$H$14</f>
        <v>4.3450867052023119</v>
      </c>
      <c r="I29" s="44"/>
      <c r="J29" s="45">
        <f>E29*$F$11</f>
        <v>15364.748000000001</v>
      </c>
      <c r="K29" s="46">
        <f>F29*$F$11</f>
        <v>184376.976</v>
      </c>
      <c r="L29" s="2"/>
    </row>
    <row r="30" spans="1:12" x14ac:dyDescent="0.25">
      <c r="A30" s="23" t="s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5"/>
      <c r="L30" s="2"/>
    </row>
    <row r="31" spans="1:12" x14ac:dyDescent="0.25">
      <c r="A31" s="71" t="s">
        <v>34</v>
      </c>
      <c r="B31" s="73"/>
      <c r="C31" s="73"/>
      <c r="D31" s="73"/>
      <c r="E31" s="74"/>
      <c r="F31" s="74"/>
      <c r="G31" s="75"/>
      <c r="H31" s="75"/>
      <c r="I31" s="75"/>
      <c r="J31" s="73"/>
      <c r="K31" s="76"/>
      <c r="L31" s="2"/>
    </row>
    <row r="32" spans="1:12" ht="15.75" thickBot="1" x14ac:dyDescent="0.3">
      <c r="A32" s="72" t="s">
        <v>35</v>
      </c>
      <c r="B32" s="77"/>
      <c r="C32" s="77"/>
      <c r="D32" s="77"/>
      <c r="E32" s="78"/>
      <c r="F32" s="78"/>
      <c r="G32" s="79"/>
      <c r="H32" s="79"/>
      <c r="I32" s="79"/>
      <c r="J32" s="77"/>
      <c r="K32" s="80"/>
      <c r="L32" s="2"/>
    </row>
    <row r="33" spans="1:12" x14ac:dyDescent="0.25">
      <c r="A33" s="1"/>
      <c r="E33" s="2"/>
      <c r="F33" s="2"/>
      <c r="G33" s="4"/>
      <c r="H33" s="4"/>
      <c r="I33" s="4"/>
      <c r="L33" s="2"/>
    </row>
    <row r="34" spans="1:12" x14ac:dyDescent="0.25">
      <c r="A34" s="1"/>
      <c r="E34" s="2"/>
      <c r="F34" s="2"/>
      <c r="G34" s="4"/>
      <c r="H34" s="4"/>
      <c r="I34" s="4"/>
      <c r="L34" s="2"/>
    </row>
  </sheetData>
  <sheetProtection algorithmName="SHA-512" hashValue="7zsYX8Bvbab+C4Nt1Me9DloYy1DGbY1uteZwIcRyWq9BrcJzwNl7vQTHGVLdFne24ysal4FEA2mDaNlqiH9gXQ==" saltValue="vBbZDYo21yu1PiU441RVTg==" spinCount="100000" sheet="1" selectLockedCells="1" selectUnlockedCells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PK Mustertankstelle &lt;2.5MioLit</vt:lpstr>
      <vt:lpstr>'PK Mustertankstelle &lt;2.5MioLit'!Druckbereich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Marchhart</dc:creator>
  <cp:lastModifiedBy>Hametner Katja | WKNÖ | Verkehrsfachgruppen 2</cp:lastModifiedBy>
  <cp:lastPrinted>2019-04-09T13:33:12Z</cp:lastPrinted>
  <dcterms:created xsi:type="dcterms:W3CDTF">2017-11-01T15:48:29Z</dcterms:created>
  <dcterms:modified xsi:type="dcterms:W3CDTF">2024-07-24T07:55:16Z</dcterms:modified>
</cp:coreProperties>
</file>