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120" windowWidth="10410" windowHeight="7335"/>
  </bookViews>
  <sheets>
    <sheet name="Zuschlkalk MLP Broschüre" sheetId="4" r:id="rId1"/>
    <sheet name="Tabelle1" sheetId="21" r:id="rId2"/>
  </sheets>
  <calcPr calcId="125725"/>
</workbook>
</file>

<file path=xl/calcChain.xml><?xml version="1.0" encoding="utf-8"?>
<calcChain xmlns="http://schemas.openxmlformats.org/spreadsheetml/2006/main">
  <c r="E66" i="4"/>
  <c r="K44"/>
  <c r="I53"/>
  <c r="I50"/>
  <c r="H28"/>
  <c r="J25"/>
  <c r="K25" s="1"/>
  <c r="L25" s="1"/>
  <c r="J50" s="1"/>
  <c r="H94"/>
  <c r="G90"/>
  <c r="G91"/>
  <c r="G89"/>
  <c r="E70"/>
  <c r="E69"/>
  <c r="K34"/>
  <c r="J26"/>
  <c r="K26" s="1"/>
  <c r="L26" s="1"/>
  <c r="J27"/>
  <c r="K27" s="1"/>
  <c r="L27" s="1"/>
  <c r="J52" s="1"/>
  <c r="G50"/>
  <c r="G96" s="1"/>
  <c r="E8"/>
  <c r="E9"/>
  <c r="G51"/>
  <c r="G97"/>
  <c r="G52"/>
  <c r="G98"/>
  <c r="F50"/>
  <c r="F89"/>
  <c r="F51"/>
  <c r="F90"/>
  <c r="F97"/>
  <c r="F52"/>
  <c r="F91"/>
  <c r="G28"/>
  <c r="J42" s="1"/>
  <c r="K42" s="1"/>
  <c r="G49"/>
  <c r="E11"/>
  <c r="F96"/>
  <c r="E13"/>
  <c r="E12"/>
  <c r="F98"/>
  <c r="K50" l="1"/>
  <c r="L52"/>
  <c r="L50"/>
  <c r="J51"/>
  <c r="L29"/>
  <c r="L51"/>
  <c r="J53"/>
  <c r="G99"/>
  <c r="E61"/>
  <c r="E62" s="1"/>
  <c r="E71" s="1"/>
  <c r="J28"/>
  <c r="E14"/>
  <c r="L53" l="1"/>
  <c r="H50"/>
  <c r="E16"/>
  <c r="K51"/>
  <c r="I90" s="1"/>
  <c r="K52"/>
  <c r="I91" s="1"/>
  <c r="H51"/>
  <c r="H52" s="1"/>
  <c r="I52" s="1"/>
  <c r="H91" s="1"/>
  <c r="J91" s="1"/>
  <c r="H89"/>
  <c r="I51"/>
  <c r="H90" s="1"/>
  <c r="J90" l="1"/>
  <c r="K53"/>
  <c r="L54" s="1"/>
  <c r="E76" s="1"/>
  <c r="E77" s="1"/>
  <c r="K91" s="1"/>
  <c r="L91" s="1"/>
  <c r="H98" s="1"/>
  <c r="I89"/>
  <c r="J89" s="1"/>
  <c r="E80"/>
  <c r="E81" s="1"/>
  <c r="K90" l="1"/>
  <c r="L90" s="1"/>
  <c r="H97" s="1"/>
  <c r="I97" s="1"/>
  <c r="J97" s="1"/>
  <c r="K97" s="1"/>
  <c r="K89"/>
  <c r="L89" s="1"/>
  <c r="H96" s="1"/>
  <c r="I96" s="1"/>
  <c r="J96" s="1"/>
  <c r="K96" s="1"/>
  <c r="I98"/>
  <c r="J98" s="1"/>
  <c r="K98" s="1"/>
  <c r="K99" l="1"/>
  <c r="K100" s="1"/>
</calcChain>
</file>

<file path=xl/sharedStrings.xml><?xml version="1.0" encoding="utf-8"?>
<sst xmlns="http://schemas.openxmlformats.org/spreadsheetml/2006/main" count="84" uniqueCount="84">
  <si>
    <t>Wochen pro Jahr</t>
  </si>
  <si>
    <t>Urlaub</t>
  </si>
  <si>
    <t>Krankenstand und sonstige persönliche Verhinderungen; im Mittel</t>
  </si>
  <si>
    <t>Zwischensumme = betriebliche Anwesenheitszeit</t>
  </si>
  <si>
    <t>Verrechenbare Zeit</t>
  </si>
  <si>
    <t>Wochen</t>
  </si>
  <si>
    <t>Materialkosten der Produktion</t>
  </si>
  <si>
    <t>Fremdleistungskosten der Produktion</t>
  </si>
  <si>
    <t>KV - Lohn je Std</t>
  </si>
  <si>
    <t>Facharbeiter</t>
  </si>
  <si>
    <t>Bruttolohn je Stunde</t>
  </si>
  <si>
    <t>Durchschnittl Anzahl über das Jahr</t>
  </si>
  <si>
    <t>Wagnis und Gewinn</t>
  </si>
  <si>
    <t>Beispiel summarische Zuschlagskalkulation</t>
  </si>
  <si>
    <t>Lohnkosten</t>
  </si>
  <si>
    <t>%</t>
  </si>
  <si>
    <t>Ausfallzeit wg Schlechtwetter</t>
  </si>
  <si>
    <t>Feiertage und arbeitsfreie Tage (fiktiv in Kalenderwochen umgerechnet)</t>
  </si>
  <si>
    <t>(in Wochen)</t>
  </si>
  <si>
    <t>A. Ermittlung der direkt verrechenbaren Arbeitsstunden</t>
  </si>
  <si>
    <t>Nicht verrechenb. Zeiten aus d. Tätigkeit (Reise-, Wartezeit usw)</t>
  </si>
  <si>
    <t>Nicht verrechenb. Zeiten wg innerbetr. Tätigkeit, Auftragsmangel usw</t>
  </si>
  <si>
    <t>Verrechenbare Stunden</t>
  </si>
  <si>
    <t>bei Stunden / Woche:</t>
  </si>
  <si>
    <t>Angel. Arb.</t>
  </si>
  <si>
    <t>Hilfsarbeiter</t>
  </si>
  <si>
    <t>Lohnnebenkosten des Vorjahres:</t>
  </si>
  <si>
    <t xml:space="preserve">  Zahlungen Gebietskrankenkasse:</t>
  </si>
  <si>
    <t xml:space="preserve">  Zahlungen Gemeinde</t>
  </si>
  <si>
    <t xml:space="preserve">  Zahlungen Weihnachtsgeld</t>
  </si>
  <si>
    <t>= LNK</t>
  </si>
  <si>
    <t xml:space="preserve"> = Umlage DR</t>
  </si>
  <si>
    <t>Deckung über Materialkosten</t>
  </si>
  <si>
    <t>Deckung über Fremdleistungskosten</t>
  </si>
  <si>
    <t>Gemeinkostendeckung:</t>
  </si>
  <si>
    <t>Basiswert geschätzt</t>
  </si>
  <si>
    <t>noch offener Deckungsbeitrag</t>
  </si>
  <si>
    <t>Variante 1: in Prozent</t>
  </si>
  <si>
    <t>Prognostizierte Lohnkosten:</t>
  </si>
  <si>
    <t>Umlageprozentsatz</t>
  </si>
  <si>
    <t>Variante 2: als Absolutbetrag je Stunde</t>
  </si>
  <si>
    <t>Prognostizierte verrechenbare Stundensumme</t>
  </si>
  <si>
    <t>KV Lohn</t>
  </si>
  <si>
    <t>verr. Stunden</t>
  </si>
  <si>
    <t>Lohnkosten gesamt</t>
  </si>
  <si>
    <t>Lohnkosten je Std</t>
  </si>
  <si>
    <t>Überzahlung und durchs. Erschwernis-zulagen</t>
  </si>
  <si>
    <t>Bruttolohn je Monat (bei   39 Std/Wo)</t>
  </si>
  <si>
    <t>B2. Ermittlung des Lohnnebenkostenzuschlages und Aufwendungen f Dienstreisen</t>
  </si>
  <si>
    <t>direkt verr. Stunden gesamt</t>
  </si>
  <si>
    <t>C. Ermittlung der Gemeinkosten aus den Werten des Vorjahres</t>
  </si>
  <si>
    <t>E. Ermittlung der Stundensätze</t>
  </si>
  <si>
    <t>Gemeinkos-ten</t>
  </si>
  <si>
    <t>Mittellohnkos-ten</t>
  </si>
  <si>
    <t>Anzahl</t>
  </si>
  <si>
    <t>Gewichtet</t>
  </si>
  <si>
    <t>Mittellohn-preis</t>
  </si>
  <si>
    <t>B. Berechnung der Bruttolöhne, der verrechenbaren Arbeitszeit und der Gesamtlohnkosten</t>
  </si>
  <si>
    <t>Bruttolohn ohne Urlaubsgeld</t>
  </si>
  <si>
    <t>Umlage der noch offenen Gemeinkosten auf den Lohn:</t>
  </si>
  <si>
    <t>Gemeinkostenzuschlag je Stunde in €:</t>
  </si>
  <si>
    <t>Erwarteter Jahresbruttolohn (ohne UG u SZ):</t>
  </si>
  <si>
    <t>Summe Jahresbruttolöhne (ohne Urlaubsgeld (UG) und</t>
  </si>
  <si>
    <t>Sonderzahlungen (SZ)) aus Werten des Vorjahres</t>
  </si>
  <si>
    <t xml:space="preserve">     Refundierung BUAK</t>
  </si>
  <si>
    <t xml:space="preserve">  Sonstiges und freiwillige Leistungen</t>
  </si>
  <si>
    <t>B1. Ermittlung der voraussichtlichen Bruttolohnsumme f d lfd Jahr (Vorschaurechnung):</t>
  </si>
  <si>
    <t xml:space="preserve">      (Datenquelle: Kostenrechnung der vergangenen Periode)</t>
  </si>
  <si>
    <t xml:space="preserve">      (gem Lohnkostenprognose B1 unter Berücksichtigung der Werte aus B2)</t>
  </si>
  <si>
    <t xml:space="preserve">    (Datenquelle: Kostenrechnung der vergangenen Periode)</t>
  </si>
  <si>
    <t>Gesamtkosten (aus der Kostenrechnung ermittelt)</t>
  </si>
  <si>
    <t>Lohnkosten der Produktioin (f direkt verrechnete Leistungen)</t>
  </si>
  <si>
    <t>Gemeinkostenprognose lfd Jahr (Vorjahr zuzügl. …%):</t>
  </si>
  <si>
    <t>Gemeinkosten der Vorperiode</t>
  </si>
  <si>
    <t>(nach Variante 1 mit prozentueller Beaufschlagung)</t>
  </si>
  <si>
    <r>
      <t xml:space="preserve">Mittellohnpreis </t>
    </r>
    <r>
      <rPr>
        <sz val="10"/>
        <rFont val="Arial"/>
        <family val="2"/>
      </rPr>
      <t>(über alle Beschäftigte)</t>
    </r>
    <r>
      <rPr>
        <b/>
        <sz val="10"/>
        <rFont val="Arial"/>
        <family val="2"/>
      </rPr>
      <t>:</t>
    </r>
  </si>
  <si>
    <t>Aufwendungen f Dienstreisen (Zahlungen an Dienstnehmer):</t>
  </si>
  <si>
    <t>D. Umlage der Gemeinkosten f d Folgeperiode</t>
  </si>
  <si>
    <t>Dienstreise-vergütung</t>
  </si>
  <si>
    <t xml:space="preserve">  Zahlungen BUAK (Sachbereich Urlaub u Abfertigung)</t>
  </si>
  <si>
    <t xml:space="preserve">B3. Ermittlung der Lohnkosten für die Folgeperiode </t>
  </si>
  <si>
    <t>direkt verr. Stunden je AN</t>
  </si>
  <si>
    <t>Lohnneben-kosten (LNK aus B2)</t>
  </si>
  <si>
    <t>(siehe auch Mittellohnpreisbroschüre 2011, herausgegeben von der Geschäftsstelle Bau)</t>
  </si>
</sst>
</file>

<file path=xl/styles.xml><?xml version="1.0" encoding="utf-8"?>
<styleSheet xmlns="http://schemas.openxmlformats.org/spreadsheetml/2006/main">
  <numFmts count="6">
    <numFmt numFmtId="43" formatCode="_-* #,##0.00_-;\-* #,##0.00_-;_-* &quot;-&quot;??_-;_-@_-"/>
    <numFmt numFmtId="164" formatCode="_(* #,##0.00_);_(* \(#,##0.00\);_(* &quot;-&quot;??_);_(@_)"/>
    <numFmt numFmtId="165" formatCode="_(* #,##0_);_(* \(#,##0\);_(* &quot;-&quot;??_);_(@_)"/>
    <numFmt numFmtId="166" formatCode="_([$€]* #,##0.00_);_([$€]* \(#,##0.00\);_([$€]* &quot;-&quot;??_);_(@_)"/>
    <numFmt numFmtId="167" formatCode="0.0%"/>
    <numFmt numFmtId="168" formatCode="_-* #,##0_-;\-* #,##0_-;_-* &quot;-&quot;??_-;_-@_-"/>
  </numFmts>
  <fonts count="10">
    <font>
      <sz val="10"/>
      <name val="Arial"/>
    </font>
    <font>
      <sz val="10"/>
      <name val="Arial"/>
    </font>
    <font>
      <sz val="8"/>
      <name val="Arial"/>
      <family val="2"/>
    </font>
    <font>
      <b/>
      <sz val="10"/>
      <name val="Arial"/>
      <family val="2"/>
    </font>
    <font>
      <i/>
      <sz val="10"/>
      <name val="Arial"/>
      <family val="2"/>
    </font>
    <font>
      <i/>
      <sz val="10"/>
      <color indexed="63"/>
      <name val="Arial"/>
      <family val="2"/>
    </font>
    <font>
      <sz val="10"/>
      <name val="Arial"/>
      <family val="2"/>
    </font>
    <font>
      <sz val="9"/>
      <name val="Arial"/>
      <family val="2"/>
    </font>
    <font>
      <i/>
      <sz val="10"/>
      <color theme="1" tint="0.499984740745262"/>
      <name val="Arial"/>
      <family val="2"/>
    </font>
    <font>
      <b/>
      <sz val="14"/>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cellStyleXfs>
  <cellXfs count="76">
    <xf numFmtId="0" fontId="0" fillId="0" borderId="0" xfId="0"/>
    <xf numFmtId="0" fontId="0" fillId="0" borderId="1" xfId="0" applyBorder="1"/>
    <xf numFmtId="0" fontId="0" fillId="0" borderId="0" xfId="0" applyFill="1" applyBorder="1"/>
    <xf numFmtId="0" fontId="0" fillId="0" borderId="0" xfId="0" applyAlignment="1">
      <alignment horizontal="center"/>
    </xf>
    <xf numFmtId="0" fontId="0" fillId="0" borderId="0" xfId="0" applyBorder="1"/>
    <xf numFmtId="43" fontId="0" fillId="0" borderId="0" xfId="1" applyFont="1"/>
    <xf numFmtId="43" fontId="0" fillId="0" borderId="0" xfId="1" applyFont="1" applyBorder="1"/>
    <xf numFmtId="43" fontId="0" fillId="0" borderId="1" xfId="1" applyFont="1" applyBorder="1"/>
    <xf numFmtId="165" fontId="0" fillId="0" borderId="0" xfId="1" applyNumberFormat="1" applyFont="1"/>
    <xf numFmtId="165" fontId="0" fillId="0" borderId="1" xfId="1" applyNumberFormat="1" applyFont="1" applyBorder="1"/>
    <xf numFmtId="0" fontId="0" fillId="0" borderId="0" xfId="0" applyAlignment="1">
      <alignment wrapText="1"/>
    </xf>
    <xf numFmtId="0" fontId="0" fillId="0" borderId="0" xfId="0" applyAlignment="1">
      <alignment horizontal="center" vertical="top" wrapText="1"/>
    </xf>
    <xf numFmtId="164" fontId="0" fillId="0" borderId="0" xfId="1" applyNumberFormat="1" applyFont="1"/>
    <xf numFmtId="0" fontId="3" fillId="0" borderId="0" xfId="0" applyFont="1"/>
    <xf numFmtId="9" fontId="0" fillId="0" borderId="0" xfId="3" applyFont="1"/>
    <xf numFmtId="10" fontId="0" fillId="0" borderId="0" xfId="3" applyNumberFormat="1" applyFont="1"/>
    <xf numFmtId="165" fontId="0" fillId="0" borderId="0" xfId="0" applyNumberFormat="1"/>
    <xf numFmtId="9" fontId="0" fillId="0" borderId="0" xfId="0" applyNumberFormat="1"/>
    <xf numFmtId="9" fontId="0" fillId="0" borderId="1" xfId="0" applyNumberFormat="1" applyBorder="1"/>
    <xf numFmtId="2" fontId="0" fillId="0" borderId="0" xfId="0" applyNumberFormat="1"/>
    <xf numFmtId="2" fontId="0" fillId="0" borderId="1" xfId="0" applyNumberFormat="1" applyBorder="1"/>
    <xf numFmtId="9" fontId="0" fillId="0" borderId="0" xfId="0" applyNumberFormat="1" applyBorder="1"/>
    <xf numFmtId="0" fontId="0" fillId="0" borderId="0" xfId="0" applyAlignment="1"/>
    <xf numFmtId="164" fontId="0" fillId="0" borderId="0" xfId="0" applyNumberFormat="1"/>
    <xf numFmtId="43" fontId="0" fillId="0" borderId="0" xfId="0" applyNumberFormat="1"/>
    <xf numFmtId="0" fontId="5" fillId="0" borderId="0" xfId="0" applyFont="1" applyFill="1" applyBorder="1"/>
    <xf numFmtId="0" fontId="0" fillId="0" borderId="0" xfId="0" applyAlignment="1">
      <alignment horizontal="right"/>
    </xf>
    <xf numFmtId="0" fontId="0" fillId="0" borderId="1" xfId="0" applyFill="1" applyBorder="1"/>
    <xf numFmtId="167" fontId="0" fillId="0" borderId="1" xfId="0" applyNumberFormat="1" applyBorder="1"/>
    <xf numFmtId="167" fontId="0" fillId="0" borderId="0" xfId="0" applyNumberFormat="1"/>
    <xf numFmtId="0" fontId="4" fillId="0" borderId="0" xfId="0" applyFont="1"/>
    <xf numFmtId="2" fontId="0" fillId="0" borderId="0" xfId="0" applyNumberFormat="1" applyBorder="1"/>
    <xf numFmtId="0" fontId="3" fillId="0" borderId="0" xfId="0" applyFont="1" applyFill="1" applyBorder="1"/>
    <xf numFmtId="0" fontId="0" fillId="0" borderId="0" xfId="0" applyAlignment="1">
      <alignment horizontal="left"/>
    </xf>
    <xf numFmtId="0" fontId="6" fillId="0" borderId="0" xfId="0" applyFont="1"/>
    <xf numFmtId="0" fontId="6" fillId="0" borderId="1" xfId="0" applyFont="1" applyBorder="1"/>
    <xf numFmtId="0" fontId="0" fillId="0" borderId="0" xfId="0" applyFont="1" applyFill="1" applyBorder="1"/>
    <xf numFmtId="0" fontId="6" fillId="0" borderId="0" xfId="0" applyFont="1" applyAlignment="1">
      <alignment horizontal="right"/>
    </xf>
    <xf numFmtId="0" fontId="7" fillId="0" borderId="0" xfId="0" applyFont="1"/>
    <xf numFmtId="43" fontId="0" fillId="0" borderId="0" xfId="1" applyFont="1" applyFill="1" applyBorder="1"/>
    <xf numFmtId="0" fontId="6" fillId="0" borderId="0" xfId="0" quotePrefix="1" applyFont="1"/>
    <xf numFmtId="0" fontId="6" fillId="0" borderId="0" xfId="0" applyFont="1" applyFill="1" applyBorder="1"/>
    <xf numFmtId="0" fontId="6" fillId="0" borderId="0" xfId="0" applyFont="1" applyAlignment="1">
      <alignment wrapText="1"/>
    </xf>
    <xf numFmtId="0" fontId="6" fillId="0" borderId="0" xfId="0" applyFont="1" applyAlignment="1">
      <alignment horizontal="center"/>
    </xf>
    <xf numFmtId="168" fontId="5" fillId="0" borderId="0" xfId="1" applyNumberFormat="1" applyFont="1" applyFill="1" applyBorder="1"/>
    <xf numFmtId="0" fontId="0" fillId="0" borderId="1" xfId="0" applyBorder="1" applyAlignment="1">
      <alignment horizontal="center" wrapText="1"/>
    </xf>
    <xf numFmtId="0" fontId="6" fillId="0" borderId="1" xfId="0" applyFont="1" applyBorder="1" applyAlignment="1">
      <alignment horizontal="center" wrapText="1"/>
    </xf>
    <xf numFmtId="0" fontId="6" fillId="0" borderId="1" xfId="0" applyFont="1" applyBorder="1" applyAlignment="1">
      <alignment wrapText="1"/>
    </xf>
    <xf numFmtId="0" fontId="6" fillId="0" borderId="0" xfId="0" applyFont="1" applyAlignment="1">
      <alignment horizontal="center" vertical="top" wrapText="1"/>
    </xf>
    <xf numFmtId="0" fontId="6" fillId="0" borderId="0" xfId="0" applyFont="1" applyFill="1" applyBorder="1" applyAlignment="1">
      <alignment horizontal="center"/>
    </xf>
    <xf numFmtId="0" fontId="6" fillId="0" borderId="0" xfId="0" applyFont="1" applyFill="1" applyBorder="1" applyAlignment="1">
      <alignment horizontal="center" vertical="top" wrapText="1"/>
    </xf>
    <xf numFmtId="0" fontId="6" fillId="0" borderId="1" xfId="0" applyFont="1" applyFill="1" applyBorder="1" applyAlignment="1">
      <alignment wrapText="1"/>
    </xf>
    <xf numFmtId="0" fontId="6" fillId="0" borderId="1" xfId="0" applyFont="1" applyFill="1" applyBorder="1" applyAlignment="1">
      <alignment horizontal="center" wrapText="1"/>
    </xf>
    <xf numFmtId="43" fontId="6" fillId="0" borderId="0" xfId="1" applyFont="1" applyFill="1" applyBorder="1"/>
    <xf numFmtId="43" fontId="6" fillId="0" borderId="0" xfId="1" applyFont="1" applyFill="1" applyBorder="1" applyAlignment="1">
      <alignment horizontal="center" vertical="top" wrapText="1"/>
    </xf>
    <xf numFmtId="43" fontId="6" fillId="0" borderId="0" xfId="1" applyFont="1"/>
    <xf numFmtId="43" fontId="8" fillId="0" borderId="0" xfId="1" applyFont="1" applyAlignment="1">
      <alignment horizontal="center" vertical="top" wrapText="1"/>
    </xf>
    <xf numFmtId="0" fontId="6" fillId="0" borderId="1" xfId="0" applyFont="1" applyFill="1" applyBorder="1" applyAlignment="1">
      <alignment horizontal="center" vertical="top" wrapText="1"/>
    </xf>
    <xf numFmtId="43" fontId="6" fillId="0" borderId="1" xfId="1" applyFont="1" applyFill="1" applyBorder="1"/>
    <xf numFmtId="43" fontId="6" fillId="0" borderId="1" xfId="1" applyFont="1" applyFill="1" applyBorder="1" applyAlignment="1">
      <alignment horizontal="center" vertical="top" wrapText="1"/>
    </xf>
    <xf numFmtId="43" fontId="8" fillId="0" borderId="1" xfId="1" applyFont="1" applyBorder="1" applyAlignment="1">
      <alignment horizontal="center" vertical="top" wrapText="1"/>
    </xf>
    <xf numFmtId="168" fontId="3" fillId="0" borderId="0" xfId="0" applyNumberFormat="1" applyFont="1" applyFill="1" applyBorder="1"/>
    <xf numFmtId="43" fontId="3" fillId="0" borderId="0" xfId="1" applyFont="1"/>
    <xf numFmtId="0" fontId="3" fillId="0" borderId="1" xfId="0" applyFont="1" applyBorder="1" applyAlignment="1">
      <alignment horizontal="center" wrapText="1"/>
    </xf>
    <xf numFmtId="43" fontId="3" fillId="0" borderId="0" xfId="1" applyFont="1" applyAlignment="1">
      <alignment horizontal="center" vertical="top" wrapText="1"/>
    </xf>
    <xf numFmtId="43" fontId="3" fillId="0" borderId="1" xfId="1" applyFont="1" applyBorder="1" applyAlignment="1">
      <alignment horizontal="center" vertical="top" wrapText="1"/>
    </xf>
    <xf numFmtId="9" fontId="4" fillId="0" borderId="2" xfId="0" applyNumberFormat="1" applyFont="1" applyFill="1" applyBorder="1"/>
    <xf numFmtId="0" fontId="9" fillId="0" borderId="0" xfId="0" applyFont="1"/>
    <xf numFmtId="164" fontId="0" fillId="0" borderId="1" xfId="1" applyNumberFormat="1" applyFont="1" applyBorder="1"/>
    <xf numFmtId="164" fontId="0" fillId="0" borderId="1" xfId="0" applyNumberFormat="1" applyBorder="1"/>
    <xf numFmtId="4" fontId="0" fillId="0" borderId="0" xfId="1" applyNumberFormat="1" applyFont="1"/>
    <xf numFmtId="4" fontId="0" fillId="0" borderId="1" xfId="1" applyNumberFormat="1" applyFont="1" applyBorder="1"/>
    <xf numFmtId="43" fontId="1" fillId="0" borderId="0" xfId="1" applyFont="1" applyFill="1" applyBorder="1"/>
    <xf numFmtId="3" fontId="0" fillId="0" borderId="0" xfId="1" applyNumberFormat="1" applyFont="1"/>
    <xf numFmtId="168" fontId="0" fillId="0" borderId="0" xfId="1" applyNumberFormat="1" applyFont="1"/>
    <xf numFmtId="168" fontId="0" fillId="0" borderId="1" xfId="1" applyNumberFormat="1" applyFont="1" applyBorder="1"/>
  </cellXfs>
  <cellStyles count="4">
    <cellStyle name="Dezimal" xfId="1" builtinId="3"/>
    <cellStyle name="Euro" xfId="2"/>
    <cellStyle name="Prozent" xfId="3" builtinId="5"/>
    <cellStyle name="Standard"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752475</xdr:colOff>
      <xdr:row>4</xdr:row>
      <xdr:rowOff>76200</xdr:rowOff>
    </xdr:from>
    <xdr:to>
      <xdr:col>10</xdr:col>
      <xdr:colOff>323850</xdr:colOff>
      <xdr:row>14</xdr:row>
      <xdr:rowOff>47625</xdr:rowOff>
    </xdr:to>
    <xdr:sp macro="" textlink="">
      <xdr:nvSpPr>
        <xdr:cNvPr id="2" name="Textfeld 1"/>
        <xdr:cNvSpPr txBox="1"/>
      </xdr:nvSpPr>
      <xdr:spPr>
        <a:xfrm>
          <a:off x="5810250" y="723900"/>
          <a:ext cx="3667125" cy="1590675"/>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sz="1100"/>
            <a:t>In (A) erfolgt die Berechnung der </a:t>
          </a:r>
          <a:r>
            <a:rPr lang="de-DE" sz="1100" baseline="0"/>
            <a:t> an Kunden verkaufbaren Zeiten (zB sollen diese Stunden über die Abrechnung von Einheitspreisen - über den dort kalkulierten Aufwandswert - erlöst werden) .</a:t>
          </a:r>
        </a:p>
        <a:p>
          <a:endParaRPr lang="de-DE" sz="1100" baseline="0"/>
        </a:p>
        <a:p>
          <a:r>
            <a:rPr lang="de-DE" sz="1100" baseline="0"/>
            <a:t>Nicht verrechenbare Zeiten sind grundsätzlich nicht in den Aufwandswerten enthalten und daher in dieser Berechnung zu berücksichtigen.</a:t>
          </a:r>
          <a:endParaRPr lang="de-DE" sz="1100"/>
        </a:p>
      </xdr:txBody>
    </xdr:sp>
    <xdr:clientData/>
  </xdr:twoCellAnchor>
  <xdr:twoCellAnchor>
    <xdr:from>
      <xdr:col>0</xdr:col>
      <xdr:colOff>1162050</xdr:colOff>
      <xdr:row>21</xdr:row>
      <xdr:rowOff>38100</xdr:rowOff>
    </xdr:from>
    <xdr:to>
      <xdr:col>4</xdr:col>
      <xdr:colOff>533400</xdr:colOff>
      <xdr:row>28</xdr:row>
      <xdr:rowOff>9525</xdr:rowOff>
    </xdr:to>
    <xdr:sp macro="" textlink="">
      <xdr:nvSpPr>
        <xdr:cNvPr id="3" name="Textfeld 2"/>
        <xdr:cNvSpPr txBox="1"/>
      </xdr:nvSpPr>
      <xdr:spPr>
        <a:xfrm>
          <a:off x="1162050" y="3438525"/>
          <a:ext cx="3667125" cy="1590675"/>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sz="1100"/>
            <a:t>In (B1) erfolgt eine Prognoserechnung für</a:t>
          </a:r>
          <a:r>
            <a:rPr lang="de-DE" sz="1100" baseline="0"/>
            <a:t> den Jahresbruttolohn. Basis ist die erwartete durchschnittliche Anzahl der produktiv Beschäftigten. Der Jahresbruttolohn wird  hier ohne der Sonderzahlungen (Urlaubsgeld, Urlaubszuschuss und Weihnachtsgeld) gerechnet, weil das Urlaubsgeld von der BUAK vergütet wird. Der Bruttolohn enthält somit nicht das Entgelt in der Zeit des Urlaubs. </a:t>
          </a:r>
          <a:endParaRPr lang="de-DE" sz="1100"/>
        </a:p>
      </xdr:txBody>
    </xdr:sp>
    <xdr:clientData/>
  </xdr:twoCellAnchor>
  <xdr:twoCellAnchor>
    <xdr:from>
      <xdr:col>1</xdr:col>
      <xdr:colOff>0</xdr:colOff>
      <xdr:row>32</xdr:row>
      <xdr:rowOff>0</xdr:rowOff>
    </xdr:from>
    <xdr:to>
      <xdr:col>4</xdr:col>
      <xdr:colOff>552450</xdr:colOff>
      <xdr:row>43</xdr:row>
      <xdr:rowOff>104775</xdr:rowOff>
    </xdr:to>
    <xdr:sp macro="" textlink="">
      <xdr:nvSpPr>
        <xdr:cNvPr id="4" name="Textfeld 3"/>
        <xdr:cNvSpPr txBox="1"/>
      </xdr:nvSpPr>
      <xdr:spPr>
        <a:xfrm>
          <a:off x="1181100" y="5667375"/>
          <a:ext cx="3667125" cy="1885950"/>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sz="1100"/>
            <a:t>In (B2) werden die Lohnnebenkosten mit</a:t>
          </a:r>
          <a:r>
            <a:rPr lang="de-DE" sz="1100" baseline="0"/>
            <a:t> Hilfe der Zahlen aus der vorjährigen Geschäftsperiode (ZB aus der Kostenrechnung) ermittelt und auf die mit (B1) vergleichbare Basis bezogen. Der so ermittelte %-Satz beinhaltet die DLNK und tw die ULNK (die Kosten für Ausfallzeiten  die Teil der ULNK sind, werden über die Bezugsgröße "verrechenbare Stunden" (siehe (A)) erfasst. Deshalb ist dieser %-Satz bedeutend geringer als der in den K3-Blatt Kalkulationen ausgewiesene.</a:t>
          </a:r>
          <a:endParaRPr lang="de-DE" sz="1100"/>
        </a:p>
      </xdr:txBody>
    </xdr:sp>
    <xdr:clientData/>
  </xdr:twoCellAnchor>
  <xdr:twoCellAnchor>
    <xdr:from>
      <xdr:col>1</xdr:col>
      <xdr:colOff>0</xdr:colOff>
      <xdr:row>46</xdr:row>
      <xdr:rowOff>133350</xdr:rowOff>
    </xdr:from>
    <xdr:to>
      <xdr:col>4</xdr:col>
      <xdr:colOff>552450</xdr:colOff>
      <xdr:row>48</xdr:row>
      <xdr:rowOff>466726</xdr:rowOff>
    </xdr:to>
    <xdr:sp macro="" textlink="">
      <xdr:nvSpPr>
        <xdr:cNvPr id="5" name="Textfeld 4"/>
        <xdr:cNvSpPr txBox="1"/>
      </xdr:nvSpPr>
      <xdr:spPr>
        <a:xfrm>
          <a:off x="1181100" y="8067675"/>
          <a:ext cx="3667125" cy="657226"/>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sz="1100"/>
            <a:t>In (B3) erfolgt die Prognose</a:t>
          </a:r>
          <a:r>
            <a:rPr lang="de-DE" sz="1100" baseline="0"/>
            <a:t> der produktiven Lohnkosten für die Folgeperiode.</a:t>
          </a:r>
          <a:endParaRPr lang="de-DE" sz="1100"/>
        </a:p>
      </xdr:txBody>
    </xdr:sp>
    <xdr:clientData/>
  </xdr:twoCellAnchor>
  <xdr:twoCellAnchor>
    <xdr:from>
      <xdr:col>6</xdr:col>
      <xdr:colOff>0</xdr:colOff>
      <xdr:row>55</xdr:row>
      <xdr:rowOff>0</xdr:rowOff>
    </xdr:from>
    <xdr:to>
      <xdr:col>10</xdr:col>
      <xdr:colOff>390525</xdr:colOff>
      <xdr:row>59</xdr:row>
      <xdr:rowOff>9526</xdr:rowOff>
    </xdr:to>
    <xdr:sp macro="" textlink="">
      <xdr:nvSpPr>
        <xdr:cNvPr id="6" name="Textfeld 5"/>
        <xdr:cNvSpPr txBox="1"/>
      </xdr:nvSpPr>
      <xdr:spPr>
        <a:xfrm>
          <a:off x="5876925" y="9715500"/>
          <a:ext cx="3667125" cy="657226"/>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sz="1100"/>
            <a:t>In (C) erfolgt die Ermittlung der Gemeinkosten (Fixkosten des Unternehmens).</a:t>
          </a:r>
          <a:r>
            <a:rPr lang="de-DE" sz="1100" baseline="0"/>
            <a:t> Diese Daten können zB aus der Kostenrechnung gewonnen werden.</a:t>
          </a:r>
          <a:endParaRPr lang="de-DE" sz="1100"/>
        </a:p>
      </xdr:txBody>
    </xdr:sp>
    <xdr:clientData/>
  </xdr:twoCellAnchor>
  <xdr:twoCellAnchor>
    <xdr:from>
      <xdr:col>6</xdr:col>
      <xdr:colOff>0</xdr:colOff>
      <xdr:row>65</xdr:row>
      <xdr:rowOff>0</xdr:rowOff>
    </xdr:from>
    <xdr:to>
      <xdr:col>10</xdr:col>
      <xdr:colOff>390525</xdr:colOff>
      <xdr:row>73</xdr:row>
      <xdr:rowOff>133350</xdr:rowOff>
    </xdr:to>
    <xdr:sp macro="" textlink="">
      <xdr:nvSpPr>
        <xdr:cNvPr id="7" name="Textfeld 6"/>
        <xdr:cNvSpPr txBox="1"/>
      </xdr:nvSpPr>
      <xdr:spPr>
        <a:xfrm>
          <a:off x="5876925" y="11334750"/>
          <a:ext cx="3667125" cy="1428750"/>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sz="1100"/>
            <a:t>Da in (C) die Daten aus der Vorjahresperiode gewonnen wurden müssen sie gegebenenfalls für die Folgeperiode angepasst werden.</a:t>
          </a:r>
        </a:p>
        <a:p>
          <a:r>
            <a:rPr lang="de-DE" sz="1100"/>
            <a:t>Weiters muss abgeschätz werden was an Gemeinkosten über andere abrechenbare Kostenarten</a:t>
          </a:r>
          <a:r>
            <a:rPr lang="de-DE" sz="1100" baseline="0"/>
            <a:t> (Material, Fremdleistungen) erlöst werden wird. Der verbleibende Rest wird auf die Kostenart Lohn umgelegt. </a:t>
          </a:r>
          <a:endParaRPr lang="de-DE" sz="1100"/>
        </a:p>
      </xdr:txBody>
    </xdr:sp>
    <xdr:clientData/>
  </xdr:twoCellAnchor>
  <xdr:twoCellAnchor>
    <xdr:from>
      <xdr:col>1</xdr:col>
      <xdr:colOff>0</xdr:colOff>
      <xdr:row>85</xdr:row>
      <xdr:rowOff>0</xdr:rowOff>
    </xdr:from>
    <xdr:to>
      <xdr:col>4</xdr:col>
      <xdr:colOff>552450</xdr:colOff>
      <xdr:row>88</xdr:row>
      <xdr:rowOff>9526</xdr:rowOff>
    </xdr:to>
    <xdr:sp macro="" textlink="">
      <xdr:nvSpPr>
        <xdr:cNvPr id="8" name="Textfeld 7"/>
        <xdr:cNvSpPr txBox="1"/>
      </xdr:nvSpPr>
      <xdr:spPr>
        <a:xfrm>
          <a:off x="1181100" y="14573250"/>
          <a:ext cx="3667125" cy="657226"/>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sz="1100"/>
            <a:t>Im letzten Schritt werden  die Kosten je Stunde (incl GGK) bzw unter Einbeziehung von</a:t>
          </a:r>
          <a:r>
            <a:rPr lang="de-DE" sz="1100" baseline="0"/>
            <a:t> Wagnis und Gewinn der Mittellohnpreis errechnet.</a:t>
          </a:r>
          <a:endParaRPr lang="de-DE" sz="1100"/>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107"/>
  <sheetViews>
    <sheetView showGridLines="0" tabSelected="1" workbookViewId="0">
      <selection activeCell="C69" sqref="C69:C70"/>
    </sheetView>
  </sheetViews>
  <sheetFormatPr baseColWidth="10" defaultRowHeight="12.75"/>
  <cols>
    <col min="1" max="1" width="17.7109375" customWidth="1"/>
    <col min="2" max="2" width="19.140625" customWidth="1"/>
    <col min="3" max="3" width="21.5703125" customWidth="1"/>
    <col min="4" max="4" width="6" customWidth="1"/>
    <col min="5" max="5" width="11.7109375" bestFit="1" customWidth="1"/>
    <col min="6" max="12" width="12.28515625" customWidth="1"/>
  </cols>
  <sheetData>
    <row r="1" spans="1:5" ht="18">
      <c r="A1" s="67" t="s">
        <v>13</v>
      </c>
    </row>
    <row r="2" spans="1:5">
      <c r="A2" s="34" t="s">
        <v>83</v>
      </c>
    </row>
    <row r="4" spans="1:5">
      <c r="A4" s="34" t="s">
        <v>19</v>
      </c>
    </row>
    <row r="5" spans="1:5">
      <c r="E5" s="3" t="s">
        <v>5</v>
      </c>
    </row>
    <row r="6" spans="1:5">
      <c r="A6" t="s">
        <v>0</v>
      </c>
      <c r="E6" s="19">
        <v>52</v>
      </c>
    </row>
    <row r="7" spans="1:5">
      <c r="A7" t="s">
        <v>1</v>
      </c>
      <c r="B7" s="26"/>
      <c r="C7" s="26"/>
      <c r="E7" s="19">
        <v>-5.15</v>
      </c>
    </row>
    <row r="8" spans="1:5">
      <c r="A8" t="s">
        <v>2</v>
      </c>
      <c r="E8" s="19">
        <f>-2.2</f>
        <v>-2.2000000000000002</v>
      </c>
    </row>
    <row r="9" spans="1:5" s="4" customFormat="1">
      <c r="A9" s="4" t="s">
        <v>17</v>
      </c>
      <c r="E9" s="31">
        <f>-2.4</f>
        <v>-2.4</v>
      </c>
    </row>
    <row r="10" spans="1:5" s="4" customFormat="1">
      <c r="A10" s="27" t="s">
        <v>16</v>
      </c>
      <c r="B10" s="1"/>
      <c r="C10" s="1"/>
      <c r="D10" s="1"/>
      <c r="E10" s="20">
        <v>-1.5</v>
      </c>
    </row>
    <row r="11" spans="1:5">
      <c r="A11" t="s">
        <v>3</v>
      </c>
      <c r="E11" s="19">
        <f>SUM(E6:E10)</f>
        <v>40.75</v>
      </c>
    </row>
    <row r="12" spans="1:5">
      <c r="A12" s="34" t="s">
        <v>20</v>
      </c>
      <c r="D12" s="29">
        <v>0.125</v>
      </c>
      <c r="E12" s="19">
        <f>-D12*E11</f>
        <v>-5.09375</v>
      </c>
    </row>
    <row r="13" spans="1:5">
      <c r="A13" s="35" t="s">
        <v>21</v>
      </c>
      <c r="B13" s="1"/>
      <c r="C13" s="1"/>
      <c r="D13" s="28">
        <v>7.4999999999999997E-2</v>
      </c>
      <c r="E13" s="20">
        <f>-D13*E11</f>
        <v>-3.0562499999999999</v>
      </c>
    </row>
    <row r="14" spans="1:5">
      <c r="A14" s="2" t="s">
        <v>4</v>
      </c>
      <c r="B14" t="s">
        <v>18</v>
      </c>
      <c r="E14" s="19">
        <f>SUM(E11:E13)</f>
        <v>32.6</v>
      </c>
    </row>
    <row r="15" spans="1:5">
      <c r="A15" s="2"/>
      <c r="E15" s="19"/>
    </row>
    <row r="16" spans="1:5">
      <c r="A16" s="36" t="s">
        <v>22</v>
      </c>
      <c r="C16" s="37" t="s">
        <v>23</v>
      </c>
      <c r="D16" s="33">
        <v>39</v>
      </c>
      <c r="E16" s="19">
        <f>D16*E14</f>
        <v>1271.4000000000001</v>
      </c>
    </row>
    <row r="20" spans="6:12">
      <c r="F20" s="34" t="s">
        <v>57</v>
      </c>
    </row>
    <row r="22" spans="6:12">
      <c r="F22" t="s">
        <v>66</v>
      </c>
    </row>
    <row r="24" spans="6:12" ht="51">
      <c r="F24" s="45"/>
      <c r="G24" s="45" t="s">
        <v>11</v>
      </c>
      <c r="H24" s="45" t="s">
        <v>8</v>
      </c>
      <c r="I24" s="46" t="s">
        <v>46</v>
      </c>
      <c r="J24" s="45" t="s">
        <v>10</v>
      </c>
      <c r="K24" s="46" t="s">
        <v>47</v>
      </c>
      <c r="L24" s="46" t="s">
        <v>58</v>
      </c>
    </row>
    <row r="25" spans="6:12">
      <c r="F25" s="34" t="s">
        <v>9</v>
      </c>
      <c r="G25">
        <v>5</v>
      </c>
      <c r="H25" s="5">
        <v>13.18</v>
      </c>
      <c r="I25" s="17">
        <v>0.1</v>
      </c>
      <c r="J25" s="5">
        <f>H25*(1+I25)</f>
        <v>14.498000000000001</v>
      </c>
      <c r="K25" s="12">
        <f>J25*4.35*39</f>
        <v>2459.5857000000001</v>
      </c>
      <c r="L25" s="5">
        <f>K25*G25*(12+E7/4.35)</f>
        <v>133015.52549999999</v>
      </c>
    </row>
    <row r="26" spans="6:12">
      <c r="F26" s="34" t="s">
        <v>24</v>
      </c>
      <c r="G26">
        <v>3</v>
      </c>
      <c r="H26" s="72">
        <v>11.99</v>
      </c>
      <c r="I26" s="21">
        <v>0.1</v>
      </c>
      <c r="J26" s="5">
        <f>H26*(1+I26)</f>
        <v>13.189000000000002</v>
      </c>
      <c r="K26" s="12">
        <f>J26*4.35*39</f>
        <v>2237.5138500000003</v>
      </c>
      <c r="L26" s="12">
        <f>K26*G26*(12+E7/4.35)</f>
        <v>72603.466650000017</v>
      </c>
    </row>
    <row r="27" spans="6:12">
      <c r="F27" s="35" t="s">
        <v>25</v>
      </c>
      <c r="G27" s="1">
        <v>4</v>
      </c>
      <c r="H27" s="7">
        <v>10.210000000000001</v>
      </c>
      <c r="I27" s="18">
        <v>0.05</v>
      </c>
      <c r="J27" s="7">
        <f>H27*(1+I27)</f>
        <v>10.720500000000001</v>
      </c>
      <c r="K27" s="68">
        <f>J27*4.35*39</f>
        <v>1818.732825</v>
      </c>
      <c r="L27" s="68">
        <f>K27*G27*(12+E7/4.35)</f>
        <v>78686.325900000011</v>
      </c>
    </row>
    <row r="28" spans="6:12">
      <c r="G28">
        <f>SUM(G25:G27)</f>
        <v>12</v>
      </c>
      <c r="H28" s="5">
        <f>(G25*H25+G26*H26+G27*H27)/G28</f>
        <v>11.8925</v>
      </c>
      <c r="J28" s="5">
        <f>(G25*J25+G26*J26+G27*J27)/G28</f>
        <v>12.911583333333335</v>
      </c>
    </row>
    <row r="29" spans="6:12">
      <c r="I29" s="34"/>
      <c r="K29" s="37" t="s">
        <v>61</v>
      </c>
      <c r="L29" s="12">
        <f>SUM(L25:L27)</f>
        <v>284305.31805</v>
      </c>
    </row>
    <row r="30" spans="6:12">
      <c r="F30" t="s">
        <v>48</v>
      </c>
      <c r="I30" s="34"/>
      <c r="J30" s="34"/>
      <c r="K30" s="8"/>
      <c r="L30" s="8"/>
    </row>
    <row r="31" spans="6:12">
      <c r="F31" t="s">
        <v>67</v>
      </c>
      <c r="I31" s="34"/>
      <c r="J31" s="34"/>
      <c r="K31" s="8"/>
      <c r="L31" s="8"/>
    </row>
    <row r="32" spans="6:12">
      <c r="K32" s="8"/>
      <c r="L32" s="8"/>
    </row>
    <row r="33" spans="6:12">
      <c r="F33" s="34" t="s">
        <v>62</v>
      </c>
      <c r="L33" s="8"/>
    </row>
    <row r="34" spans="6:12">
      <c r="F34" s="34" t="s">
        <v>63</v>
      </c>
      <c r="J34" s="39">
        <v>290000</v>
      </c>
      <c r="K34" s="14">
        <f>J34/J34</f>
        <v>1</v>
      </c>
      <c r="L34" s="8"/>
    </row>
    <row r="35" spans="6:12">
      <c r="F35" s="34" t="s">
        <v>26</v>
      </c>
      <c r="J35" s="5"/>
      <c r="L35" s="14"/>
    </row>
    <row r="36" spans="6:12">
      <c r="F36" s="34" t="s">
        <v>27</v>
      </c>
      <c r="J36" s="5">
        <v>85000</v>
      </c>
      <c r="L36" s="8"/>
    </row>
    <row r="37" spans="6:12">
      <c r="F37" s="34" t="s">
        <v>64</v>
      </c>
      <c r="J37" s="5">
        <v>-11500</v>
      </c>
      <c r="L37" s="8"/>
    </row>
    <row r="38" spans="6:12">
      <c r="F38" s="38" t="s">
        <v>28</v>
      </c>
      <c r="J38" s="5">
        <v>9800</v>
      </c>
      <c r="L38" s="8"/>
    </row>
    <row r="39" spans="6:12">
      <c r="F39" s="34" t="s">
        <v>79</v>
      </c>
      <c r="J39" s="24">
        <v>108000</v>
      </c>
      <c r="L39" s="8"/>
    </row>
    <row r="40" spans="6:12">
      <c r="F40" s="34" t="s">
        <v>29</v>
      </c>
      <c r="J40" s="6">
        <v>28500</v>
      </c>
      <c r="L40" s="8"/>
    </row>
    <row r="41" spans="6:12">
      <c r="F41" s="35" t="s">
        <v>65</v>
      </c>
      <c r="G41" s="1"/>
      <c r="H41" s="1"/>
      <c r="I41" s="1"/>
      <c r="J41" s="7">
        <v>4000</v>
      </c>
      <c r="L41" s="8"/>
    </row>
    <row r="42" spans="6:12">
      <c r="J42" s="24">
        <f>SUM(J36:J41)</f>
        <v>223800</v>
      </c>
      <c r="K42" s="14">
        <f>J42/J34</f>
        <v>0.77172413793103445</v>
      </c>
      <c r="L42" s="40" t="s">
        <v>30</v>
      </c>
    </row>
    <row r="43" spans="6:12">
      <c r="J43" s="24"/>
      <c r="K43" s="14"/>
      <c r="L43" s="40"/>
    </row>
    <row r="44" spans="6:12">
      <c r="F44" s="34" t="s">
        <v>76</v>
      </c>
      <c r="J44" s="24">
        <v>13500</v>
      </c>
      <c r="K44" s="14">
        <f>J44/J34</f>
        <v>4.6551724137931037E-2</v>
      </c>
      <c r="L44" s="40" t="s">
        <v>31</v>
      </c>
    </row>
    <row r="45" spans="6:12">
      <c r="F45" s="34"/>
      <c r="J45" s="24"/>
      <c r="K45" s="14"/>
      <c r="L45" s="40"/>
    </row>
    <row r="46" spans="6:12">
      <c r="F46" s="34" t="s">
        <v>80</v>
      </c>
    </row>
    <row r="47" spans="6:12">
      <c r="F47" s="34" t="s">
        <v>68</v>
      </c>
    </row>
    <row r="49" spans="1:12" ht="38.25">
      <c r="F49" s="45"/>
      <c r="G49" s="45" t="str">
        <f>G24</f>
        <v>Durchschnittl Anzahl über das Jahr</v>
      </c>
      <c r="H49" s="46" t="s">
        <v>81</v>
      </c>
      <c r="I49" s="45" t="s">
        <v>49</v>
      </c>
      <c r="J49" s="47" t="s">
        <v>14</v>
      </c>
      <c r="K49" s="46" t="s">
        <v>82</v>
      </c>
      <c r="L49" s="46" t="s">
        <v>78</v>
      </c>
    </row>
    <row r="50" spans="1:12">
      <c r="F50" t="str">
        <f>F25</f>
        <v>Facharbeiter</v>
      </c>
      <c r="G50">
        <f>G25</f>
        <v>5</v>
      </c>
      <c r="H50" s="8">
        <f>E16</f>
        <v>1271.4000000000001</v>
      </c>
      <c r="I50" s="8">
        <f>G50*H50</f>
        <v>6357</v>
      </c>
      <c r="J50" s="23">
        <f>L25</f>
        <v>133015.52549999999</v>
      </c>
      <c r="K50" s="12">
        <f>J50*$K$42</f>
        <v>102651.29174793103</v>
      </c>
      <c r="L50" s="23">
        <f>J50*$K$44</f>
        <v>6192.1020491379313</v>
      </c>
    </row>
    <row r="51" spans="1:12" s="22" customFormat="1">
      <c r="F51" t="str">
        <f>F26</f>
        <v>Angel. Arb.</v>
      </c>
      <c r="G51">
        <f>G26</f>
        <v>3</v>
      </c>
      <c r="H51" s="8">
        <f>E16</f>
        <v>1271.4000000000001</v>
      </c>
      <c r="I51" s="8">
        <f>G51*H51</f>
        <v>3814.2000000000003</v>
      </c>
      <c r="J51" s="23">
        <f>L26</f>
        <v>72603.466650000017</v>
      </c>
      <c r="K51" s="12">
        <f>J51*$K$42</f>
        <v>56029.84771127587</v>
      </c>
      <c r="L51" s="23">
        <f>J51*$K$44</f>
        <v>3379.8165509482769</v>
      </c>
    </row>
    <row r="52" spans="1:12">
      <c r="F52" s="1" t="str">
        <f>F27</f>
        <v>Hilfsarbeiter</v>
      </c>
      <c r="G52" s="1">
        <f>G27</f>
        <v>4</v>
      </c>
      <c r="H52" s="9">
        <f>H51</f>
        <v>1271.4000000000001</v>
      </c>
      <c r="I52" s="9">
        <f>G52*H52</f>
        <v>5085.6000000000004</v>
      </c>
      <c r="J52" s="69">
        <f>L27</f>
        <v>78686.325900000011</v>
      </c>
      <c r="K52" s="68">
        <f>J52*$K$42</f>
        <v>60724.13702213794</v>
      </c>
      <c r="L52" s="69">
        <f>J52*$K$44</f>
        <v>3662.9841367241388</v>
      </c>
    </row>
    <row r="53" spans="1:12">
      <c r="I53" s="16">
        <f>SUM(I50:I52)</f>
        <v>15256.800000000001</v>
      </c>
      <c r="J53" s="23">
        <f>SUM(J50:J52)</f>
        <v>284305.31805</v>
      </c>
      <c r="K53" s="12">
        <f>SUM(K50:K52)</f>
        <v>219405.27648134483</v>
      </c>
      <c r="L53" s="23">
        <f>SUM(L50:L52)</f>
        <v>13234.902736810347</v>
      </c>
    </row>
    <row r="54" spans="1:12">
      <c r="J54" s="23"/>
      <c r="K54" s="23"/>
      <c r="L54" s="23">
        <f>SUM(J53:L53)</f>
        <v>516945.49726815516</v>
      </c>
    </row>
    <row r="55" spans="1:12">
      <c r="A55" s="34" t="s">
        <v>50</v>
      </c>
    </row>
    <row r="56" spans="1:12">
      <c r="A56" t="s">
        <v>69</v>
      </c>
    </row>
    <row r="58" spans="1:12">
      <c r="A58" t="s">
        <v>70</v>
      </c>
      <c r="E58" s="73">
        <v>1230000</v>
      </c>
    </row>
    <row r="59" spans="1:12">
      <c r="A59" t="s">
        <v>6</v>
      </c>
      <c r="E59" s="73">
        <v>-380000</v>
      </c>
    </row>
    <row r="60" spans="1:12">
      <c r="A60" t="s">
        <v>7</v>
      </c>
      <c r="E60" s="73">
        <v>-28000</v>
      </c>
    </row>
    <row r="61" spans="1:12">
      <c r="A61" s="35" t="s">
        <v>71</v>
      </c>
      <c r="B61" s="1"/>
      <c r="C61" s="1"/>
      <c r="D61" s="1"/>
      <c r="E61" s="71">
        <f>-(J34+J42+J44)</f>
        <v>-527300</v>
      </c>
    </row>
    <row r="62" spans="1:12">
      <c r="A62" s="41" t="s">
        <v>73</v>
      </c>
      <c r="E62" s="70">
        <f>SUM(E58:E61)</f>
        <v>294700</v>
      </c>
      <c r="F62" s="10"/>
      <c r="G62" s="10"/>
      <c r="H62" s="10"/>
      <c r="I62" s="10"/>
      <c r="J62" s="10"/>
      <c r="K62" s="10"/>
      <c r="L62" s="10"/>
    </row>
    <row r="64" spans="1:12">
      <c r="A64" s="34" t="s">
        <v>77</v>
      </c>
    </row>
    <row r="66" spans="1:5">
      <c r="A66" s="34" t="s">
        <v>72</v>
      </c>
      <c r="D66" s="17">
        <v>0.04</v>
      </c>
      <c r="E66" s="70">
        <f>E62*(1+D66)</f>
        <v>306488</v>
      </c>
    </row>
    <row r="67" spans="1:5">
      <c r="E67" s="70"/>
    </row>
    <row r="68" spans="1:5">
      <c r="A68" s="34" t="s">
        <v>34</v>
      </c>
      <c r="C68" s="37" t="s">
        <v>35</v>
      </c>
      <c r="D68" s="43" t="s">
        <v>15</v>
      </c>
      <c r="E68" s="70"/>
    </row>
    <row r="69" spans="1:5">
      <c r="A69" s="34" t="s">
        <v>32</v>
      </c>
      <c r="C69" s="74">
        <v>395000</v>
      </c>
      <c r="D69" s="17">
        <v>0.1</v>
      </c>
      <c r="E69" s="70">
        <f>-C69*D69</f>
        <v>-39500</v>
      </c>
    </row>
    <row r="70" spans="1:5">
      <c r="A70" s="35" t="s">
        <v>33</v>
      </c>
      <c r="B70" s="1"/>
      <c r="C70" s="75">
        <v>30000</v>
      </c>
      <c r="D70" s="18">
        <v>0.1</v>
      </c>
      <c r="E70" s="71">
        <f>-C70*D70</f>
        <v>-3000</v>
      </c>
    </row>
    <row r="71" spans="1:5">
      <c r="A71" s="41" t="s">
        <v>36</v>
      </c>
      <c r="E71" s="70">
        <f>SUM(E66:E70)</f>
        <v>263988</v>
      </c>
    </row>
    <row r="72" spans="1:5">
      <c r="A72" s="34"/>
      <c r="D72" s="17"/>
    </row>
    <row r="73" spans="1:5">
      <c r="A73" s="34" t="s">
        <v>59</v>
      </c>
    </row>
    <row r="74" spans="1:5">
      <c r="A74" s="34"/>
      <c r="D74" s="17"/>
    </row>
    <row r="75" spans="1:5">
      <c r="A75" s="34" t="s">
        <v>37</v>
      </c>
    </row>
    <row r="76" spans="1:5">
      <c r="A76" s="34" t="s">
        <v>38</v>
      </c>
      <c r="E76" s="23">
        <f>L54</f>
        <v>516945.49726815516</v>
      </c>
    </row>
    <row r="77" spans="1:5">
      <c r="A77" s="34" t="s">
        <v>39</v>
      </c>
      <c r="E77" s="15">
        <f>E71/E76</f>
        <v>0.51066892234300953</v>
      </c>
    </row>
    <row r="79" spans="1:5">
      <c r="A79" s="34" t="s">
        <v>40</v>
      </c>
      <c r="C79" s="8"/>
    </row>
    <row r="80" spans="1:5">
      <c r="A80" s="34" t="s">
        <v>41</v>
      </c>
      <c r="C80" s="8"/>
      <c r="E80" s="23">
        <f>I53</f>
        <v>15256.800000000001</v>
      </c>
    </row>
    <row r="81" spans="1:12">
      <c r="A81" s="34" t="s">
        <v>60</v>
      </c>
      <c r="C81" s="12"/>
      <c r="E81" s="23">
        <f>E71/E80</f>
        <v>17.302973100519111</v>
      </c>
    </row>
    <row r="85" spans="1:12">
      <c r="F85" t="s">
        <v>51</v>
      </c>
    </row>
    <row r="86" spans="1:12">
      <c r="F86" s="30" t="s">
        <v>74</v>
      </c>
    </row>
    <row r="88" spans="1:12" s="10" customFormat="1" ht="25.5">
      <c r="F88" s="45"/>
      <c r="G88" s="46" t="s">
        <v>42</v>
      </c>
      <c r="H88" s="46" t="s">
        <v>43</v>
      </c>
      <c r="I88" s="46" t="s">
        <v>44</v>
      </c>
      <c r="J88" s="46" t="s">
        <v>45</v>
      </c>
      <c r="K88" s="46" t="s">
        <v>52</v>
      </c>
      <c r="L88" s="46" t="s">
        <v>53</v>
      </c>
    </row>
    <row r="89" spans="1:12">
      <c r="F89" t="str">
        <f>F50</f>
        <v>Facharbeiter</v>
      </c>
      <c r="G89" s="23">
        <f>H25</f>
        <v>13.18</v>
      </c>
      <c r="H89" s="16">
        <f>I50</f>
        <v>6357</v>
      </c>
      <c r="I89" s="23">
        <f>SUM(J50:L50)</f>
        <v>241858.91929706896</v>
      </c>
      <c r="J89" s="24">
        <f>I89/H89</f>
        <v>38.04607822826317</v>
      </c>
      <c r="K89" s="24">
        <f>J89*E$77</f>
        <v>19.428949768204991</v>
      </c>
      <c r="L89" s="24">
        <f>J89+K89</f>
        <v>57.475027996468157</v>
      </c>
    </row>
    <row r="90" spans="1:12">
      <c r="F90" t="str">
        <f>F51</f>
        <v>Angel. Arb.</v>
      </c>
      <c r="G90" s="23">
        <f>H26</f>
        <v>11.99</v>
      </c>
      <c r="H90" s="16">
        <f>I51</f>
        <v>3814.2000000000003</v>
      </c>
      <c r="I90" s="23">
        <f>SUM(J51:L51)</f>
        <v>132013.13091222415</v>
      </c>
      <c r="J90" s="24">
        <f>I90/H90</f>
        <v>34.610961908715886</v>
      </c>
      <c r="K90" s="24">
        <f>J90*E$77</f>
        <v>17.674742619178893</v>
      </c>
      <c r="L90" s="24">
        <f>J90+K90</f>
        <v>52.285704527894779</v>
      </c>
    </row>
    <row r="91" spans="1:12">
      <c r="F91" t="str">
        <f>F52</f>
        <v>Hilfsarbeiter</v>
      </c>
      <c r="G91" s="23">
        <f>H27</f>
        <v>10.210000000000001</v>
      </c>
      <c r="H91" s="16">
        <f>I52</f>
        <v>5085.6000000000004</v>
      </c>
      <c r="I91" s="23">
        <f>SUM(J52:L52)</f>
        <v>143073.4470588621</v>
      </c>
      <c r="J91" s="24">
        <f>I91/H91</f>
        <v>28.133051568912634</v>
      </c>
      <c r="K91" s="24">
        <f>J91*E$77</f>
        <v>14.366675126916929</v>
      </c>
      <c r="L91" s="24">
        <f>J91+K91</f>
        <v>42.499726695829565</v>
      </c>
    </row>
    <row r="94" spans="1:12" ht="25.5">
      <c r="F94" s="51"/>
      <c r="G94" s="52" t="s">
        <v>54</v>
      </c>
      <c r="H94" s="52" t="str">
        <f>L88</f>
        <v>Mittellohnkos-ten</v>
      </c>
      <c r="I94" s="52" t="s">
        <v>12</v>
      </c>
      <c r="J94" s="63" t="s">
        <v>56</v>
      </c>
      <c r="K94" s="52" t="s">
        <v>55</v>
      </c>
      <c r="L94" s="42"/>
    </row>
    <row r="95" spans="1:12" s="11" customFormat="1">
      <c r="F95" s="41"/>
      <c r="G95" s="49"/>
      <c r="H95" s="41"/>
      <c r="I95" s="66">
        <v>0.1</v>
      </c>
      <c r="J95" s="13"/>
      <c r="K95" s="41"/>
      <c r="L95" s="34"/>
    </row>
    <row r="96" spans="1:12">
      <c r="F96" s="50" t="str">
        <f>F89</f>
        <v>Facharbeiter</v>
      </c>
      <c r="G96" s="50">
        <f>G50</f>
        <v>5</v>
      </c>
      <c r="H96" s="53">
        <f>L89</f>
        <v>57.475027996468157</v>
      </c>
      <c r="I96" s="54">
        <f>H96*I$95</f>
        <v>5.7475027996468162</v>
      </c>
      <c r="J96" s="64">
        <f>H96+I96</f>
        <v>63.222530796114974</v>
      </c>
      <c r="K96" s="56">
        <f>G96*J96</f>
        <v>316.11265398057486</v>
      </c>
      <c r="L96" s="48"/>
    </row>
    <row r="97" spans="6:12">
      <c r="F97" s="50" t="str">
        <f>F90</f>
        <v>Angel. Arb.</v>
      </c>
      <c r="G97" s="50">
        <f>G51</f>
        <v>3</v>
      </c>
      <c r="H97" s="53">
        <f>L90</f>
        <v>52.285704527894779</v>
      </c>
      <c r="I97" s="54">
        <f>H97*I$95</f>
        <v>5.2285704527894783</v>
      </c>
      <c r="J97" s="64">
        <f>H97+I97</f>
        <v>57.514274980684256</v>
      </c>
      <c r="K97" s="56">
        <f>G97*J97</f>
        <v>172.54282494205276</v>
      </c>
      <c r="L97" s="34"/>
    </row>
    <row r="98" spans="6:12">
      <c r="F98" s="57" t="str">
        <f>F91</f>
        <v>Hilfsarbeiter</v>
      </c>
      <c r="G98" s="57">
        <f>G52</f>
        <v>4</v>
      </c>
      <c r="H98" s="58">
        <f>L91</f>
        <v>42.499726695829565</v>
      </c>
      <c r="I98" s="59">
        <f>H98*I$95</f>
        <v>4.2499726695829567</v>
      </c>
      <c r="J98" s="65">
        <f>H98+I98</f>
        <v>46.749699365412525</v>
      </c>
      <c r="K98" s="60">
        <f>G98*J98</f>
        <v>186.9987974616501</v>
      </c>
      <c r="L98" s="34"/>
    </row>
    <row r="99" spans="6:12">
      <c r="F99" s="41"/>
      <c r="G99" s="50">
        <f>SUM(G96:G98)</f>
        <v>12</v>
      </c>
      <c r="H99" s="53"/>
      <c r="I99" s="53"/>
      <c r="J99" s="55"/>
      <c r="K99" s="56">
        <f>SUM(K96:K98)</f>
        <v>675.65427638427764</v>
      </c>
      <c r="L99" s="34"/>
    </row>
    <row r="100" spans="6:12">
      <c r="F100" s="41"/>
      <c r="G100" s="41"/>
      <c r="H100" s="32" t="s">
        <v>75</v>
      </c>
      <c r="I100" s="61"/>
      <c r="J100" s="13"/>
      <c r="K100" s="62">
        <f>K99/G99</f>
        <v>56.304523032023134</v>
      </c>
      <c r="L100" s="34"/>
    </row>
    <row r="101" spans="6:12">
      <c r="F101" s="25"/>
      <c r="G101" s="25"/>
      <c r="H101" s="25"/>
      <c r="I101" s="44"/>
    </row>
    <row r="103" spans="6:12">
      <c r="F103" s="34"/>
    </row>
    <row r="105" spans="6:12">
      <c r="F105" s="34"/>
      <c r="G105" s="34"/>
    </row>
    <row r="106" spans="6:12">
      <c r="F106" s="24"/>
    </row>
    <row r="107" spans="6:12">
      <c r="F107" s="16"/>
    </row>
  </sheetData>
  <phoneticPr fontId="2" type="noConversion"/>
  <pageMargins left="0.78740157499999996" right="0.78740157499999996" top="0.984251969" bottom="0.984251969" header="0.4921259845" footer="0.4921259845"/>
  <pageSetup paperSize="9" pageOrder="overThenDown" orientation="portrait" r:id="rId1"/>
  <headerFooter alignWithMargins="0"/>
  <rowBreaks count="3" manualBreakCount="3">
    <brk id="18" max="16383" man="1"/>
    <brk id="54" max="16383" man="1"/>
    <brk id="84" max="16383" man="1"/>
  </rowBreaks>
  <drawing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E28" sqref="E28"/>
    </sheetView>
  </sheetViews>
  <sheetFormatPr baseColWidth="10" defaultRowHeight="12.7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Zuschlkalk MLP Broschüre</vt:lpstr>
      <vt:lpstr>Tabelle1</vt:lpstr>
    </vt:vector>
  </TitlesOfParts>
  <Company>Geschäftsstelle Bau</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Stundensatzkalkulation</dc:title>
  <dc:creator/>
  <cp:lastModifiedBy>Scherer</cp:lastModifiedBy>
  <cp:lastPrinted>2009-05-16T15:40:09Z</cp:lastPrinted>
  <dcterms:created xsi:type="dcterms:W3CDTF">1996-10-17T05:27:31Z</dcterms:created>
  <dcterms:modified xsi:type="dcterms:W3CDTF">2011-12-20T14:09:10Z</dcterms:modified>
</cp:coreProperties>
</file>